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4"/>
  </bookViews>
  <sheets>
    <sheet name="фао" sheetId="1" r:id="rId1"/>
    <sheet name="жко" sheetId="2" r:id="rId2"/>
    <sheet name="акжо" sheetId="3" r:id="rId3"/>
    <sheet name="Капитал" sheetId="4" r:id="rId4"/>
    <sheet name="эскертүүлөр" sheetId="7" r:id="rId5"/>
    <sheet name="пр 2" sheetId="6" r:id="rId6"/>
    <sheet name="экономикалык нормативдер" sheetId="5" r:id="rId7"/>
  </sheets>
  <externalReferences>
    <externalReference r:id="rId8"/>
  </externalReferences>
  <calcPr calcId="152511"/>
</workbook>
</file>

<file path=xl/calcChain.xml><?xml version="1.0" encoding="utf-8"?>
<calcChain xmlns="http://schemas.openxmlformats.org/spreadsheetml/2006/main">
  <c r="B12" i="1" l="1"/>
  <c r="C18" i="4" l="1"/>
  <c r="B18" i="4"/>
  <c r="D17" i="4"/>
  <c r="D16" i="4"/>
  <c r="D15" i="4"/>
  <c r="D14" i="4"/>
  <c r="D13" i="4"/>
  <c r="C12" i="4"/>
  <c r="D12" i="4" s="1"/>
  <c r="B12" i="4"/>
  <c r="D11" i="4"/>
  <c r="D10" i="4"/>
  <c r="D9" i="4"/>
  <c r="D8" i="4"/>
  <c r="D7" i="4"/>
  <c r="C43" i="3"/>
  <c r="B43" i="3"/>
  <c r="C37" i="3"/>
  <c r="B37" i="3"/>
  <c r="C29" i="3"/>
  <c r="C31" i="3" s="1"/>
  <c r="C45" i="3" s="1"/>
  <c r="C47" i="3" s="1"/>
  <c r="B29" i="3"/>
  <c r="B31" i="3" s="1"/>
  <c r="B45" i="3" s="1"/>
  <c r="B47" i="3" s="1"/>
  <c r="C16" i="3"/>
  <c r="B16" i="3"/>
  <c r="D18" i="4" l="1"/>
  <c r="C19" i="2"/>
  <c r="C20" i="2" s="1"/>
  <c r="B19" i="2"/>
  <c r="B20" i="2" s="1"/>
  <c r="C16" i="2"/>
  <c r="B16" i="2"/>
  <c r="C9" i="2"/>
  <c r="B9" i="2"/>
  <c r="C8" i="2"/>
  <c r="B6" i="2"/>
  <c r="B8" i="2" s="1"/>
  <c r="D50" i="1"/>
  <c r="C48" i="1"/>
  <c r="C50" i="1" s="1"/>
  <c r="B48" i="1"/>
  <c r="B50" i="1" s="1"/>
  <c r="D43" i="1"/>
  <c r="D52" i="1" s="1"/>
  <c r="C41" i="1"/>
  <c r="B41" i="1"/>
  <c r="C37" i="1"/>
  <c r="B37" i="1"/>
  <c r="D27" i="1"/>
  <c r="D25" i="1"/>
  <c r="D22" i="1"/>
  <c r="D29" i="1" s="1"/>
  <c r="B22" i="1"/>
  <c r="D21" i="1"/>
  <c r="C21" i="1"/>
  <c r="B21" i="1"/>
  <c r="C19" i="1"/>
  <c r="D18" i="1"/>
  <c r="C18" i="1"/>
  <c r="C22" i="1" s="1"/>
  <c r="C29" i="1" s="1"/>
  <c r="B18" i="1"/>
  <c r="D13" i="1"/>
  <c r="C13" i="1"/>
  <c r="B13" i="1"/>
  <c r="B29" i="1" s="1"/>
  <c r="D12" i="1"/>
  <c r="C12" i="1"/>
  <c r="C10" i="2" l="1"/>
  <c r="C22" i="2"/>
  <c r="C25" i="2" s="1"/>
  <c r="C27" i="2" s="1"/>
  <c r="C28" i="2" s="1"/>
  <c r="B43" i="1"/>
  <c r="B52" i="1" s="1"/>
  <c r="C43" i="1"/>
  <c r="C52" i="1" s="1"/>
  <c r="B10" i="2"/>
  <c r="B22" i="2" s="1"/>
  <c r="B25" i="2" s="1"/>
  <c r="B27" i="2" s="1"/>
  <c r="B28" i="2" s="1"/>
</calcChain>
</file>

<file path=xl/sharedStrings.xml><?xml version="1.0" encoding="utf-8"?>
<sst xmlns="http://schemas.openxmlformats.org/spreadsheetml/2006/main" count="260" uniqueCount="216">
  <si>
    <t>КАПИТАЛ</t>
  </si>
  <si>
    <t>Сагындыков Ж.Ж.</t>
  </si>
  <si>
    <t>Дженбаева Э.Т.</t>
  </si>
  <si>
    <t>-</t>
  </si>
  <si>
    <t>миң сом</t>
  </si>
  <si>
    <t>Сентябрь 2021 ж.</t>
  </si>
  <si>
    <t>Сентябрь 2020 ж.</t>
  </si>
  <si>
    <t>Декабрь 2020 ж.</t>
  </si>
  <si>
    <t>АКТИВДЕР</t>
  </si>
  <si>
    <t>Акча каражаттары жана алардын эквиваленттери</t>
  </si>
  <si>
    <t>КРУБдун эсебиндеги калдыктар</t>
  </si>
  <si>
    <t>Коммерциялык банктардагы "ностро" эсеби</t>
  </si>
  <si>
    <t>Баанын түшүүсү боюнча жоготуулар үчүн кам</t>
  </si>
  <si>
    <t>Коммерциялык банктардагы жалпы ностро эсептери</t>
  </si>
  <si>
    <t>Акча рыногунун жалпы активдери</t>
  </si>
  <si>
    <t>Төлөөсүнө чейин кармалуучу инвестициялар</t>
  </si>
  <si>
    <t>Башка банктарда жана финансылык мекемелердеги каражаттар</t>
  </si>
  <si>
    <t>Башка банктарга жана финансылык мекемелерге берилген насыялар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</si>
  <si>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</si>
  <si>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</si>
  <si>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</si>
  <si>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жалпы кредиттер</t>
  </si>
  <si>
    <t>Жалпы таза кредиттер</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</si>
  <si>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</si>
  <si>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Негизги каражаттар жана материалдык эмес активдер</t>
  </si>
  <si>
    <t>Активдерди пайдалануу укугу</t>
  </si>
  <si>
    <t>Башка активдер</t>
  </si>
  <si>
    <t>“РЕПО” күрөө келишими менен чектелген</t>
  </si>
  <si>
    <t>Активдердин жыйынтыгы</t>
  </si>
  <si>
    <t>МИЛДЕТТЕНМЕЛЕР ЖАНА КАПИТАЛ</t>
  </si>
  <si>
    <t>МИЛДЕТТЕНМЕЛЕР</t>
  </si>
  <si>
    <t>Башка банкттардын жанан финасылык мекемелердин  эсептери жана аманттары</t>
  </si>
  <si>
    <t>Кардарлардын эсептери жана аманаттары</t>
  </si>
  <si>
    <t>Башка тартылган каражаттар</t>
  </si>
  <si>
    <t>Кезектеги налогтук кирешеге кредитордук карыз</t>
  </si>
  <si>
    <t>Кийинкиге калтырылган салык милдеттенмеси</t>
  </si>
  <si>
    <t>Тескери РЕПО операциялары</t>
  </si>
  <si>
    <t>Ижара милдеттенмелери</t>
  </si>
  <si>
    <t>Башка милдеттенмелер</t>
  </si>
  <si>
    <t>Милдеттенмелердин баары</t>
  </si>
  <si>
    <t>Уставдык капитал</t>
  </si>
  <si>
    <t>Кошумча төлөнгөн капитал</t>
  </si>
  <si>
    <t>Бөлүштүрүлбөгөн пайда</t>
  </si>
  <si>
    <t>Капитал жыйынтыгы</t>
  </si>
  <si>
    <t>Бардык милдеттенмелер жана капитал</t>
  </si>
  <si>
    <t>Башкарма Төрагасы</t>
  </si>
  <si>
    <t>Башкы бухгалтер</t>
  </si>
  <si>
    <t>Маалымат үчүн</t>
  </si>
  <si>
    <t>* Улуттук банктын талаптарына ылайык, финансы-кредит мекемелерине берилген насыялар боюнча баанын түшүүсүнө жөлөкпул</t>
  </si>
  <si>
    <t>* Улуттук банктын талаптарына ылайык, кардарларга берилген насыялар боюнча нарксыздануу жоготуулары үчүн жөлөкпул</t>
  </si>
  <si>
    <t>* Улуттук банктын талаптарына ылайык кепилдиктердин болжолдуу запастары</t>
  </si>
  <si>
    <t>Эффективдүү пайыздык ченди колдонуу менен эсептелген пайыздык киреше</t>
  </si>
  <si>
    <t>Пайыздык чыгашалар</t>
  </si>
  <si>
    <t>Пайыздык активдердин наркынын төмөндөшүнө кам түзүүгө чейинки таза пайыздык киреше</t>
  </si>
  <si>
    <t>Пайыздык активдердин нарксыздануусу боюнча резервдер</t>
  </si>
  <si>
    <t>Таза пайыздык киреше</t>
  </si>
  <si>
    <t>Комиссиялык кирешелер</t>
  </si>
  <si>
    <t>Комиссиялык чыгашалар</t>
  </si>
  <si>
    <t>Чет өлкөлүк валюта менен операциялардан таза пайда</t>
  </si>
  <si>
    <t>Пайда же чыгым аркылуу адилет нарк боюнча бааланган финансылык инструменттер боюнча таза пайда</t>
  </si>
  <si>
    <t>Башка кирешелер</t>
  </si>
  <si>
    <t>Операциондук кирешелер</t>
  </si>
  <si>
    <t>Административдик жана операциондук кирешелер</t>
  </si>
  <si>
    <t>Башка бүтүмдөр боюнча нарксыздануу боюнча чыгымдарды жабуу</t>
  </si>
  <si>
    <t>Операциондук чыгашалар</t>
  </si>
  <si>
    <t>Киреше салыгы боюнча чыгымдан мурун пайда</t>
  </si>
  <si>
    <t>Кирешеге карай салык боюнча чыгашалар</t>
  </si>
  <si>
    <t>Жалпы киреше</t>
  </si>
  <si>
    <t>Бир акцияга пайда</t>
  </si>
  <si>
    <t>Таза пайда</t>
  </si>
  <si>
    <t>* Улуттук банктын талаптарына ылайык пайда</t>
  </si>
  <si>
    <t>* Улуттук банктын талаптарына ылайык бир акциядан түшкөн киреше</t>
  </si>
  <si>
    <t>2021-жылдын 30-июнга карата акча каражаттарынын жылышы жөнүндө отчет</t>
  </si>
  <si>
    <t>"КЫРГЫЗСТАН Коммерциялык банктын" ААКтын</t>
  </si>
  <si>
    <t>миң сом)</t>
  </si>
  <si>
    <t>III - квартал  2021 ж.</t>
  </si>
  <si>
    <t>III - квартал  2020 ж.</t>
  </si>
  <si>
    <t>Операциялык иштен акча каражаттарынын кыймылы</t>
  </si>
  <si>
    <t>Пайыздык кирешелер</t>
  </si>
  <si>
    <t>Чет өлкөлүк валюта менен операциялардан киреше</t>
  </si>
  <si>
    <t>Финансылык инструменттерден алынган пайда же чыгым аркылуу адилет нарк боюнча</t>
  </si>
  <si>
    <t>Башка кирешелер боюнча түшүүлөр</t>
  </si>
  <si>
    <t>Төлөнгөн операциондук чыгашалар</t>
  </si>
  <si>
    <t>Таза операциялык активдердин өзгөрүүсүнө чейин операциялык ишмердигиндеги акча каражаттардын кыймылы</t>
  </si>
  <si>
    <t>Операциялык активдердин көбөйүшү/(азайышы)</t>
  </si>
  <si>
    <t>Акыйкат наркы боюнча бааланган, каржылык аспаптар менен операциялардан таза пайда, андагы өзгөрүүлөр мезгил ичинде пайдалардын же чыгашалардын курамында чагылдырылат</t>
  </si>
  <si>
    <t>РЕПО операциялары боюнча күрөөгө коюлган буюмдар</t>
  </si>
  <si>
    <t>Башка насыялык мекемелердеги акча каржаттары</t>
  </si>
  <si>
    <t>Кардарларга берилген ссудалар</t>
  </si>
  <si>
    <t>Операциялык милдеттенмелердин көбөйүшү/(азайышы)</t>
  </si>
  <si>
    <t>Пайда же чыгым аркылуу адилеттүү наркы боюнча каржылык милдеттенмелер</t>
  </si>
  <si>
    <t>Насыя мекемелердин акча каражаттары</t>
  </si>
  <si>
    <t>Кардарлардын акча каражаттары</t>
  </si>
  <si>
    <t>РЕПО келишимдери</t>
  </si>
  <si>
    <t>Пайдага карай салыкты төлөөгө чейин операциялык ишмердигиндеги акча каражаттардын таза агымы</t>
  </si>
  <si>
    <t>Төлөнгөн пайдага карай салык</t>
  </si>
  <si>
    <t>ИНВЕСТИЦИЯЛЫК ИШТЕН АКЧА КАРАЖАТТАРЫНЫН КЫЙМЫЛЫ</t>
  </si>
  <si>
    <t>Негизги каражаттарды сатып алуу</t>
  </si>
  <si>
    <t>Негизги каражаттарды сатуудан киреше</t>
  </si>
  <si>
    <t>Тындырууга чейин кармалган инвестицияларды сатып алуу</t>
  </si>
  <si>
    <t>Тындырууга чейин кармалган инвестициялардын түшүүсү</t>
  </si>
  <si>
    <t>Инвестициялык ишмердигинен акча каражаттын таза агып чыгуусу</t>
  </si>
  <si>
    <t>КАРЖЫЛЫК ИШТЕН АКЧА КАРАЖАТТАРЫНЫН КЫЙМЫЛЫ</t>
  </si>
  <si>
    <t>Башка тартылган акча каражаттардын түшүүсү</t>
  </si>
  <si>
    <t>Башка тартылган акча каражаттарды тындыруу</t>
  </si>
  <si>
    <t>Ижара боюнча милдеттенмелерди төлөө</t>
  </si>
  <si>
    <t>Төлөнгөн үлүштүк кирешелер</t>
  </si>
  <si>
    <t>Операциялык ишмердигинен акча каражаттардын таза агымы</t>
  </si>
  <si>
    <t>Валюта курстарындагы өзгөрүүлөрдүн акча каражаттарынын чоңдугунун таасири</t>
  </si>
  <si>
    <t>Акча каражаттарда жана алардын эквиваленттеринде өзгөрүү</t>
  </si>
  <si>
    <t xml:space="preserve">Жылдын башына акча каражаттар </t>
  </si>
  <si>
    <t>Жылдын аягына акча каражаттар</t>
  </si>
  <si>
    <t>2021-жылдын 30-июнга карата капиталдын өзгөрүшү жөнүндө отчет</t>
  </si>
  <si>
    <t>"КЫРГЫЗСТАН Коммерциялык банктын" ААКтын 2021-жылдын 30-сентябрга карата  жалпы киреше отчету</t>
  </si>
  <si>
    <t xml:space="preserve">"КЫРГЫЗСТАН Коммерциялык банктын" ААКтын 2021-жылдын 30-сентябрга карата финансылык абал жөнүндө отчет  </t>
  </si>
  <si>
    <t>КЫРГЫЗСТАН Коммерциялык банктын ААКтын</t>
  </si>
  <si>
    <t>Кошумча толонгон капитал</t>
  </si>
  <si>
    <t>Жалпы                капитал</t>
  </si>
  <si>
    <t xml:space="preserve">Акционердик капитал             </t>
  </si>
  <si>
    <t xml:space="preserve">2019-жылдын 31-декабрга </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</si>
  <si>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</si>
  <si>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</si>
  <si>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</si>
  <si>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</si>
  <si>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2020-жылдын 31-декабрга</t>
  </si>
  <si>
    <t>2020-жылдын 30 сентябрга</t>
  </si>
  <si>
    <t>2021-жылдын 30 сентябрга</t>
  </si>
  <si>
    <t>экономикалык нормативдердин сакталышы тууралуу</t>
  </si>
  <si>
    <t>МААЛЫМАТ</t>
  </si>
  <si>
    <t>"Коммерциялык банк КЫРГЫЗСТАН" ААК</t>
  </si>
  <si>
    <t xml:space="preserve"> 2021-жылдын III- квартал аралыгындагы</t>
  </si>
  <si>
    <t>2021-жылдын 01-октябрга карата абал боюнча</t>
  </si>
  <si>
    <t>Экономикалык нормативдердин аталышы жана банк капиталынын кошумча запасын колдоо                                              ("Капитал буфери" көрсөткүчү )</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</si>
  <si>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</si>
  <si>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</si>
  <si>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</si>
  <si>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Банк менен байланышы бар бир зайымчыга карата тобокелдиктин максималдуу өлчөмү (К1.2)</t>
  </si>
  <si>
    <t>Банкка банк менен байланышы жок банктар аралык жайгаштыруулар боюнча тобкелдиктин максималдуу өлчөмү (К1.3)</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</si>
  <si>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</si>
  <si>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</si>
  <si>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Биринчи деңгээлдеги капиталдын шайкештик коэфициенти (К2.2)</t>
  </si>
  <si>
    <t>Биринчи деңгээлдеги негизги капиталы К2.3</t>
  </si>
  <si>
    <t>Левераж (К2.3)</t>
  </si>
  <si>
    <t>Банктын ликвиддүүлүгүнүн нормативи (К3.1)</t>
  </si>
  <si>
    <t>Узун ачык валюта позицияларынын кошунду чоңдугун бузуу күндөрүнүн саны (К4.2)</t>
  </si>
  <si>
    <t>Кыска ачык валюта позицияларынын кошунду чоңдугун бузуу күндөрүнүн саны  (К4.3)</t>
  </si>
  <si>
    <t>Банк капиталынын кошумча запасы ("Капитал буфери" көрсөткүчү)</t>
  </si>
  <si>
    <t>20%дан ашык эмес</t>
  </si>
  <si>
    <t>15%дан ашык эмес</t>
  </si>
  <si>
    <t>30%дан ашык эмес</t>
  </si>
  <si>
    <t>12%дан кем эмес</t>
  </si>
  <si>
    <t>6%дан кем эмес</t>
  </si>
  <si>
    <t>4.5%дан кем эмес</t>
  </si>
  <si>
    <t>8%дан кем эмес</t>
  </si>
  <si>
    <t xml:space="preserve"> 45%дан кем эмес</t>
  </si>
  <si>
    <t xml:space="preserve"> 20%дан ашык эмес</t>
  </si>
  <si>
    <t>18%ден кем эмес</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</si>
  <si>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</si>
  <si>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</si>
  <si>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</si>
  <si>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</si>
  <si>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</si>
  <si>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</si>
  <si>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</si>
  <si>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</si>
  <si>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</si>
  <si>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</si>
  <si>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Банктын каттоо номери: 3903 – 3301 - ААК</t>
  </si>
  <si>
    <t>Почта дареги: 720033, Кыргыз Республикасы, Бишкек шаары, Тоголок Молдо көчөсү, 54А</t>
  </si>
  <si>
    <t>Акциялардын 5 жана андан көп пайыздарына ээлик кылган Банктын акционерлери (катышуучулары)</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</si>
  <si>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</si>
  <si>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</si>
  <si>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</si>
  <si>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</si>
  <si>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</si>
  <si>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</si>
  <si>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</si>
  <si>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</si>
  <si>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</si>
  <si>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</si>
  <si>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Бабанова Ая Токтогуловна Кыргыз Республикасынын жараны</t>
  </si>
  <si>
    <t xml:space="preserve"> Сагындыков Ж.Ж.</t>
  </si>
  <si>
    <t xml:space="preserve">Башкы бухгалтер      </t>
  </si>
  <si>
    <r>
      <rPr>
        <i/>
        <sz val="11"/>
        <rFont val="Arial"/>
        <family val="2"/>
        <charset val="204"/>
      </rPr>
      <t>01.10.2021 ж. карата абал</t>
    </r>
    <r>
      <rPr>
        <sz val="11"/>
        <rFont val="Arial"/>
        <family val="2"/>
        <charset val="204"/>
      </rPr>
      <t>.</t>
    </r>
  </si>
  <si>
    <t xml:space="preserve">  Финансылык отчеттуулукка эскертүүлөр</t>
  </si>
  <si>
    <t>Банктын толук аталышы: «Коммерциялык банк КЫРГЫЗСТАН » ачык акционердик коому</t>
  </si>
  <si>
    <t>Кыскартылган аталышы: «Коммерциялык банк КЫРГЫЗСТАН » ААК</t>
  </si>
  <si>
    <t xml:space="preserve">1. Отчеттук кварталдын ичинде Банк тарабынан баалуу кагаздар чыгарылган жок; </t>
  </si>
  <si>
    <t>2.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2-тиркемесинде көрсөтүлдү;</t>
  </si>
  <si>
    <t>3. Отчеттук чейректе банктын финансылык -чарбалык ишине таасир эткен олуттуу фактылар боюнча маалымат: жок</t>
  </si>
  <si>
    <t>4. Баалуу кагаздар рыногун жөнгө салуу боюнча ыйгарым укуктуу мамлекеттик органдын ченемдик укуктук актыларында каралган башка окуялар (фактылар) - жок</t>
  </si>
  <si>
    <t>7.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</si>
  <si>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8. Банктын уставдык капиталынын 20 жана андан ашык пайызына ээлик кылган юридикалык жактардын тизмесинде өзгөрүүлөр – болгон жок;</t>
  </si>
  <si>
    <t>9. Банктын реестринде анын добуш берүүчү акцияларынын (үлүштөрүнүн, пайларынын) 5 пайыздан ашыгына ээлик кылуучу – пайда болгон жок;</t>
  </si>
  <si>
    <t>10. Өлчөмү же мүлктүн баасы бүтүм түзүлгөн күнгө карата Банктын активдеринин 10 жана андан ашык пайызын түзгөн Банктын бир жолку бүтүмдөрү – болгон жок;</t>
  </si>
  <si>
    <t>11. Банктын активдеринин баасын бир жолу 10 пайыздан ашык көбөйтүүгө же азайтууга алып келген фактылар – болгон жок;</t>
  </si>
  <si>
    <t>12. Банктын таза кирешесин же таза чыгымдарын бир жолу 10 пайыздан ашык көбөйтүүгө же азайтууга алып келген фактылар – болгон жок;</t>
  </si>
  <si>
    <t>13. Банкты, анын туунду жана көз каранды компанияларын кайра уюштуруу болгон жок;</t>
  </si>
  <si>
    <t>14. Баалуу кагаздар боюнча эсептелген жана (же) төлөнө турган (төлөнгөн) кирешелер – болгон жок;</t>
  </si>
  <si>
    <t>16. Банктын баалуу кагаздарын төлөө (жабуу) – болгон жок;</t>
  </si>
  <si>
    <t>17.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</si>
  <si>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18. Банктын башкаруу органдары тарабынан кабыл алынган чечимдерге олуттуу (түз же кыйыр) таасир тийгизген адамдардын тизмеси финансылык отчеттун 2-тиркемесинде көрсөтүлгөн;</t>
  </si>
  <si>
    <t>19. Банктык топтун башкы компаниясы - Банктын башкаруу органдары тарабынан кабыл алынган чечимдерге олуттуу (түз же кыйыр) таасир тийгизген адамдардын тизмеси жок;</t>
  </si>
  <si>
    <t>20. Туунду компаниялар, алардын акционерлери жана банктык топтун туунду компанияларынын башкаруу органдары кабыл алган чечимдерге олуттуу (түз же кыйыр) таасирин тийгизген адамдар - Банк жөнүндө маалымат жок;</t>
  </si>
  <si>
    <t>21. Туунду компаниялар, алардын акционерлери жана банктык топтун туунду компанияларынын башкаруу органдары кабыл алган чечимдерге олуттуу (тикелей же кыйыр) таасир тийгизген адамдар жөнүндө маалыматтар Банкта жок;</t>
  </si>
  <si>
    <t>22. Банктык топтун түзүмү жөнүндө маалымат жок.</t>
  </si>
  <si>
    <t>Башкарма Төрагасы  Сагындыков Ж.Ж.</t>
  </si>
  <si>
    <t xml:space="preserve">  </t>
  </si>
  <si>
    <t>Башкы бухгалтер      Дженбаева Э.Т.</t>
  </si>
  <si>
    <t xml:space="preserve">         </t>
  </si>
  <si>
    <t xml:space="preserve">            </t>
  </si>
  <si>
    <t>2021-жылдын 01-октябрга абал боюнча финансы-чарба иштерине тиешеси бар жана милдеттүү түрдө ачыкка чыгарууга тийиш болгон олуттуу фактылар.</t>
  </si>
  <si>
    <t>5. Банктын башкаруу органдарынын курамына кирген адамдардын тизмесинде өзгөртүүлөр болгон жок (катышуучулардын жалпы чогулушунан тышкары):</t>
  </si>
  <si>
    <t>6. Банктын шайлануучу башкаруу органдарына кирген жактардын банктын, ошондой эле анын туунду жана көз каранды коомдорунун капиталына катышуусунун өлчөмдөрүндө өзгөртүүлөр жок;</t>
  </si>
  <si>
    <t>15. Отчеттук квартал үчүн акционерлердин жалпы чогулушунун чечимдери:</t>
  </si>
  <si>
    <t>2021-жылдын 30-июлунда Банктын акционерлеринин кезексиз жалпы чогулушу болуп өттү, өткөрүү формасы – жекеме-жеке, чогулуштун кворуму 98,0739% түздү, акционерлердин кезексиз жалпы чогулушунун добуш берүүсүнүн жыйынтыгы боюнча төмөнкүдөй чечимдер кабыл алынды:
1. Эсептөө комиссиясынын курамы 3 (үч) адамдан бекитилсин.                                                                                                 2. «КЫРГЫЗСТАН коммерциялык банкы» ААКнын Шариат кеңешинин мүчөлөрү шайлансын.
3. «КЫРГЫЗСТАН коммерциялык банкы» ААКнын Шариат кеңешинин төрагасы шайлансын.
4. "КЫРГЫЗСТАН коммерциялык банкынын" Шариат кеңешинин мүчөлөрүнө сый акынын өлчөмү бекитилсин.
5. «КЫРГЫЗСТАН коммерциялык банкы» ААКсынын уставын жаңы редакцияда бекитүү жана Кыргыз Республикасынын юстиция органдарында мамлекеттик кайра каттоодон өткөрүү жөнүндө маселе каралбайт.</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</si>
</sst>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с_о_м_-;\-* #,##0.00\ _с_о_м_-;_-* &quot;-&quot;??\ _с_о_м_-;_-@_-"/>
    <numFmt numFmtId="165" formatCode="_ * #,##0.00_ ;_ * \-#,##0.00_ ;_ * &quot;-&quot;??_ ;_ @_ "/>
    <numFmt numFmtId="166" formatCode="_(* #,##0_);_(* \(#,##0\);_(* &quot;-&quot;??_);_(@_)"/>
    <numFmt numFmtId="167" formatCode="_-* #,##0.00_р_._-;\-* #,##0.00_р_._-;_-* &quot;-&quot;??_р_._-;_-@_-"/>
    <numFmt numFmtId="168" formatCode="#,##0.000000"/>
    <numFmt numFmtId="169" formatCode="_(* #,##0.000000_);_(* \(#,##0.000000\);_(* &quot;-&quot;??_);_(@_)"/>
    <numFmt numFmtId="170" formatCode="mmmm\ yyyy"/>
    <numFmt numFmtId="171" formatCode="0.0%"/>
    <numFmt numFmtId="172" formatCode="0.0000%"/>
  </numFmts>
  <fonts count="19" x14ac:knownFonts="1">
    <font>
      <sz val="11"/>
      <color theme="1"/>
      <name val="Calibri"/>
      <family val="2"/>
      <scheme val="minor"/>
    </font>
    <font>
      <sz val="11"/>
      <color theme="1"/>
      <name val="Calibri"/>
      <family val="2"/>
      <scheme val="minor"/>
    </font>
    <font>
      <b/>
      <sz val="11"/>
      <color indexed="8"/>
      <name val="Arial"/>
      <family val="2"/>
      <charset val="204"/>
    </font>
    <font>
      <sz val="10"/>
      <name val="Arial"/>
      <family val="2"/>
      <charset val="204"/>
    </font>
    <font>
      <sz val="11"/>
      <name val="Arial"/>
      <family val="2"/>
      <charset val="204"/>
    </font>
    <font>
      <sz val="11"/>
      <color indexed="8"/>
      <name val="Arial"/>
      <family val="2"/>
      <charset val="204"/>
    </font>
    <font>
      <b/>
      <sz val="11"/>
      <name val="Arial"/>
      <family val="2"/>
      <charset val="204"/>
    </font>
    <font>
      <sz val="10"/>
      <name val="Times New Roman"/>
      <family val="1"/>
      <charset val="204"/>
    </font>
    <font>
      <sz val="11"/>
      <color theme="1"/>
      <name val="Arial"/>
      <family val="2"/>
      <charset val="204"/>
    </font>
    <font>
      <i/>
      <sz val="11"/>
      <name val="Arial"/>
      <family val="2"/>
      <charset val="204"/>
    </font>
    <font>
      <sz val="10"/>
      <name val="Arial"/>
      <family val="2"/>
    </font>
    <font>
      <b/>
      <sz val="11"/>
      <color theme="1"/>
      <name val="Arial"/>
      <family val="2"/>
      <charset val="204"/>
    </font>
    <font>
      <sz val="10"/>
      <name val="Arial Cyr"/>
      <charset val="204"/>
    </font>
    <font>
      <sz val="12"/>
      <name val="Times New Roman"/>
      <family val="1"/>
      <charset val="204"/>
    </font>
    <font>
      <sz val="12"/>
      <name val="Arial"/>
      <family val="2"/>
      <charset val="204"/>
    </font>
    <font>
      <sz val="11"/>
      <color rgb="FF000000"/>
      <name val="Arial"/>
      <family val="2"/>
      <charset val="204"/>
    </font>
    <font>
      <b/>
      <sz val="11"/>
      <color rgb="FF202124"/>
      <name val="Arial"/>
      <family val="2"/>
      <charset val="204"/>
    </font>
    <font>
      <sz val="11"/>
      <color rgb="FF202124"/>
      <name val="Arial"/>
      <family val="2"/>
      <charset val="204"/>
    </font>
    <font>
      <i/>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0">
    <border>
      <left/>
      <right/>
      <top/>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11">
    <xf numFmtId="0" fontId="0" fillId="0" borderId="0"/>
    <xf numFmtId="164" fontId="1" fillId="0" borderId="0" applyFont="0" applyFill="0" applyBorder="0" applyAlignment="0" applyProtection="0"/>
    <xf numFmtId="0" fontId="3" fillId="0" borderId="0"/>
    <xf numFmtId="165" fontId="7" fillId="0" borderId="0" applyFont="0" applyFill="0" applyBorder="0" applyAlignment="0" applyProtection="0"/>
    <xf numFmtId="0" fontId="10" fillId="0" borderId="0"/>
    <xf numFmtId="167" fontId="12" fillId="0" borderId="0" applyFont="0" applyFill="0" applyBorder="0" applyAlignment="0" applyProtection="0"/>
    <xf numFmtId="0" fontId="12" fillId="0" borderId="0"/>
    <xf numFmtId="0" fontId="3" fillId="0" borderId="0"/>
    <xf numFmtId="0" fontId="12" fillId="0" borderId="0"/>
    <xf numFmtId="0" fontId="3" fillId="0" borderId="0"/>
    <xf numFmtId="0" fontId="3" fillId="0" borderId="0"/>
  </cellStyleXfs>
  <cellXfs count="236">
    <xf numFmtId="0" fontId="0" fillId="0" borderId="0" xfId="0"/>
    <xf numFmtId="0" fontId="4" fillId="0" borderId="0" xfId="2" applyFont="1" applyFill="1" applyBorder="1" applyAlignment="1">
      <alignment horizontal="center" wrapText="1"/>
    </xf>
    <xf numFmtId="3" fontId="5" fillId="2" borderId="0" xfId="0" applyNumberFormat="1" applyFont="1" applyFill="1" applyAlignment="1">
      <alignment horizontal="right" wrapText="1"/>
    </xf>
    <xf numFmtId="3" fontId="5" fillId="0" borderId="0" xfId="0" applyNumberFormat="1" applyFont="1" applyFill="1" applyAlignment="1">
      <alignment horizontal="right" wrapText="1"/>
    </xf>
    <xf numFmtId="0" fontId="5" fillId="2" borderId="0" xfId="0" applyFont="1" applyFill="1"/>
    <xf numFmtId="3" fontId="6" fillId="2" borderId="0" xfId="2" applyNumberFormat="1"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3" fontId="6" fillId="0" borderId="0" xfId="2" applyNumberFormat="1" applyFont="1" applyFill="1" applyBorder="1" applyAlignment="1">
      <alignment horizontal="center" vertical="center" wrapText="1"/>
    </xf>
    <xf numFmtId="14" fontId="6" fillId="2" borderId="0" xfId="2" applyNumberFormat="1" applyFont="1" applyFill="1" applyBorder="1" applyAlignment="1">
      <alignment horizontal="center" wrapText="1"/>
    </xf>
    <xf numFmtId="14" fontId="6" fillId="0" borderId="0" xfId="2" applyNumberFormat="1" applyFont="1" applyFill="1" applyBorder="1" applyAlignment="1">
      <alignment horizontal="center" wrapText="1"/>
    </xf>
    <xf numFmtId="0" fontId="4" fillId="0" borderId="0" xfId="2" applyFont="1" applyFill="1" applyBorder="1" applyAlignment="1">
      <alignment wrapText="1"/>
    </xf>
    <xf numFmtId="0" fontId="6" fillId="0" borderId="0" xfId="2" applyFont="1" applyFill="1" applyBorder="1" applyAlignment="1">
      <alignment horizontal="left" wrapText="1"/>
    </xf>
    <xf numFmtId="3" fontId="4" fillId="2" borderId="0" xfId="3" applyNumberFormat="1" applyFont="1" applyFill="1" applyAlignment="1">
      <alignment horizontal="right" wrapText="1"/>
    </xf>
    <xf numFmtId="3" fontId="8" fillId="0" borderId="0" xfId="3" applyNumberFormat="1" applyFont="1" applyFill="1" applyAlignment="1">
      <alignment horizontal="right" wrapText="1"/>
    </xf>
    <xf numFmtId="3" fontId="8" fillId="0" borderId="0" xfId="3" applyNumberFormat="1" applyFont="1" applyFill="1" applyAlignment="1">
      <alignment horizontal="right"/>
    </xf>
    <xf numFmtId="0" fontId="4" fillId="0" borderId="0" xfId="2" applyFont="1" applyFill="1" applyBorder="1" applyAlignment="1">
      <alignment horizontal="left" wrapText="1"/>
    </xf>
    <xf numFmtId="3" fontId="8" fillId="2" borderId="0" xfId="3" applyNumberFormat="1" applyFont="1" applyFill="1" applyAlignment="1">
      <alignment horizontal="right" wrapText="1"/>
    </xf>
    <xf numFmtId="166" fontId="4" fillId="2" borderId="0" xfId="4" applyNumberFormat="1" applyFont="1" applyFill="1" applyAlignment="1">
      <alignment horizontal="right" wrapText="1"/>
    </xf>
    <xf numFmtId="166" fontId="8" fillId="2" borderId="0" xfId="4" applyNumberFormat="1" applyFont="1" applyFill="1" applyAlignment="1">
      <alignment horizontal="right" wrapText="1"/>
    </xf>
    <xf numFmtId="0" fontId="4" fillId="0" borderId="0" xfId="2" applyFont="1" applyFill="1" applyBorder="1" applyAlignment="1">
      <alignment horizontal="left" vertical="center" wrapText="1"/>
    </xf>
    <xf numFmtId="166" fontId="6" fillId="2" borderId="0" xfId="4" applyNumberFormat="1" applyFont="1" applyFill="1" applyAlignment="1">
      <alignment horizontal="right" wrapText="1"/>
    </xf>
    <xf numFmtId="166" fontId="11" fillId="2" borderId="0" xfId="4" applyNumberFormat="1" applyFont="1" applyFill="1" applyAlignment="1">
      <alignment horizontal="right" wrapText="1"/>
    </xf>
    <xf numFmtId="3" fontId="11" fillId="2" borderId="0" xfId="4" applyNumberFormat="1" applyFont="1" applyFill="1" applyAlignment="1">
      <alignment horizontal="right" wrapText="1"/>
    </xf>
    <xf numFmtId="3" fontId="4" fillId="2" borderId="0" xfId="4" applyNumberFormat="1" applyFont="1" applyFill="1" applyAlignment="1">
      <alignment horizontal="right" wrapText="1"/>
    </xf>
    <xf numFmtId="3" fontId="8" fillId="2" borderId="0" xfId="4" applyNumberFormat="1" applyFont="1" applyFill="1" applyAlignment="1">
      <alignment horizontal="right" wrapText="1"/>
    </xf>
    <xf numFmtId="3" fontId="6" fillId="2" borderId="0" xfId="4" applyNumberFormat="1" applyFont="1" applyFill="1" applyAlignment="1">
      <alignment horizontal="right" wrapText="1"/>
    </xf>
    <xf numFmtId="3" fontId="6" fillId="2" borderId="0" xfId="3" applyNumberFormat="1" applyFont="1" applyFill="1" applyAlignment="1">
      <alignment horizontal="right" wrapText="1"/>
    </xf>
    <xf numFmtId="3" fontId="8" fillId="0" borderId="0" xfId="4" applyNumberFormat="1" applyFont="1" applyFill="1" applyAlignment="1">
      <alignment horizontal="right" wrapText="1"/>
    </xf>
    <xf numFmtId="3" fontId="6" fillId="2" borderId="2" xfId="5" applyNumberFormat="1" applyFont="1" applyFill="1" applyBorder="1" applyAlignment="1">
      <alignment horizontal="right" wrapText="1"/>
    </xf>
    <xf numFmtId="3" fontId="6" fillId="2" borderId="0" xfId="5" applyNumberFormat="1" applyFont="1" applyFill="1" applyBorder="1" applyAlignment="1">
      <alignment horizontal="right" wrapText="1"/>
    </xf>
    <xf numFmtId="3" fontId="11" fillId="0" borderId="0" xfId="5" applyNumberFormat="1" applyFont="1" applyFill="1" applyBorder="1" applyAlignment="1">
      <alignment horizontal="right" wrapText="1"/>
    </xf>
    <xf numFmtId="3" fontId="4" fillId="2" borderId="0" xfId="5" applyNumberFormat="1" applyFont="1" applyFill="1" applyBorder="1" applyAlignment="1">
      <alignment horizontal="right" wrapText="1"/>
    </xf>
    <xf numFmtId="3" fontId="8" fillId="0" borderId="0" xfId="5" applyNumberFormat="1" applyFont="1" applyFill="1" applyBorder="1" applyAlignment="1">
      <alignment horizontal="right" wrapText="1"/>
    </xf>
    <xf numFmtId="3" fontId="6" fillId="2" borderId="0" xfId="0" applyNumberFormat="1" applyFont="1" applyFill="1" applyAlignment="1">
      <alignment horizontal="right" wrapText="1"/>
    </xf>
    <xf numFmtId="3" fontId="6" fillId="0" borderId="0" xfId="0" applyNumberFormat="1" applyFont="1" applyFill="1" applyAlignment="1">
      <alignment horizontal="right" wrapText="1"/>
    </xf>
    <xf numFmtId="166" fontId="4" fillId="2" borderId="0" xfId="4" applyNumberFormat="1" applyFont="1" applyFill="1" applyAlignment="1">
      <alignment horizontal="right" vertical="center" wrapText="1"/>
    </xf>
    <xf numFmtId="166" fontId="8" fillId="2" borderId="0" xfId="4" applyNumberFormat="1" applyFont="1" applyFill="1" applyAlignment="1">
      <alignment horizontal="right" vertical="center" wrapText="1"/>
    </xf>
    <xf numFmtId="3" fontId="6" fillId="2" borderId="3" xfId="5" applyNumberFormat="1" applyFont="1" applyFill="1" applyBorder="1" applyAlignment="1">
      <alignment horizontal="right" wrapText="1"/>
    </xf>
    <xf numFmtId="3" fontId="4" fillId="2" borderId="4" xfId="3" applyNumberFormat="1" applyFont="1" applyFill="1" applyBorder="1" applyAlignment="1">
      <alignment horizontal="right" wrapText="1"/>
    </xf>
    <xf numFmtId="3" fontId="4" fillId="2" borderId="0" xfId="4" applyNumberFormat="1" applyFont="1" applyFill="1" applyBorder="1" applyAlignment="1">
      <alignment horizontal="right" wrapText="1"/>
    </xf>
    <xf numFmtId="3" fontId="6" fillId="0" borderId="0" xfId="5" applyNumberFormat="1" applyFont="1" applyFill="1" applyBorder="1" applyAlignment="1">
      <alignment horizontal="right" wrapText="1"/>
    </xf>
    <xf numFmtId="0" fontId="6" fillId="0" borderId="0" xfId="6" applyFont="1" applyFill="1" applyBorder="1" applyAlignment="1">
      <alignment wrapText="1"/>
    </xf>
    <xf numFmtId="3" fontId="6" fillId="0" borderId="2" xfId="5" applyNumberFormat="1" applyFont="1" applyFill="1" applyBorder="1" applyAlignment="1">
      <alignment horizontal="right" wrapText="1"/>
    </xf>
    <xf numFmtId="0" fontId="5" fillId="0" borderId="0" xfId="0" applyFont="1" applyFill="1" applyBorder="1" applyAlignment="1">
      <alignment wrapText="1"/>
    </xf>
    <xf numFmtId="0" fontId="5" fillId="0" borderId="0" xfId="0" applyFont="1" applyFill="1" applyAlignment="1">
      <alignment wrapText="1"/>
    </xf>
    <xf numFmtId="0" fontId="5" fillId="2" borderId="0" xfId="0" applyFont="1" applyFill="1" applyAlignment="1">
      <alignment horizontal="right"/>
    </xf>
    <xf numFmtId="3" fontId="5" fillId="0" borderId="0" xfId="0" applyNumberFormat="1" applyFont="1" applyFill="1" applyAlignment="1">
      <alignment horizontal="right"/>
    </xf>
    <xf numFmtId="166" fontId="5" fillId="0" borderId="0" xfId="0" applyNumberFormat="1" applyFont="1" applyFill="1" applyAlignment="1">
      <alignment horizontal="right"/>
    </xf>
    <xf numFmtId="166" fontId="5" fillId="2" borderId="0" xfId="0" applyNumberFormat="1" applyFont="1" applyFill="1"/>
    <xf numFmtId="166" fontId="5" fillId="2" borderId="0" xfId="1" applyNumberFormat="1" applyFont="1" applyFill="1"/>
    <xf numFmtId="0" fontId="5" fillId="0" borderId="0" xfId="0" applyFont="1" applyFill="1"/>
    <xf numFmtId="3" fontId="5" fillId="0" borderId="0" xfId="0" applyNumberFormat="1" applyFont="1" applyFill="1"/>
    <xf numFmtId="166" fontId="5" fillId="0" borderId="0" xfId="0" applyNumberFormat="1" applyFont="1" applyFill="1"/>
    <xf numFmtId="4" fontId="5" fillId="0" borderId="0" xfId="0" applyNumberFormat="1" applyFont="1" applyFill="1"/>
    <xf numFmtId="3" fontId="8" fillId="2" borderId="4" xfId="3" applyNumberFormat="1" applyFont="1" applyFill="1" applyBorder="1" applyAlignment="1">
      <alignment horizontal="right" wrapText="1"/>
    </xf>
    <xf numFmtId="0" fontId="4" fillId="0" borderId="0" xfId="0" applyFont="1" applyFill="1" applyAlignment="1">
      <alignment wrapText="1"/>
    </xf>
    <xf numFmtId="49" fontId="6" fillId="0" borderId="0" xfId="2" applyNumberFormat="1" applyFont="1" applyFill="1" applyBorder="1" applyAlignment="1">
      <alignment horizontal="center" vertical="center"/>
    </xf>
    <xf numFmtId="0" fontId="4" fillId="0" borderId="0" xfId="2" applyFont="1" applyFill="1" applyBorder="1" applyAlignment="1"/>
    <xf numFmtId="14" fontId="6" fillId="0" borderId="1" xfId="2" applyNumberFormat="1" applyFont="1" applyFill="1" applyBorder="1" applyAlignment="1">
      <alignment horizontal="center"/>
    </xf>
    <xf numFmtId="0" fontId="4" fillId="0" borderId="0" xfId="2" applyFont="1" applyFill="1" applyBorder="1" applyAlignment="1">
      <alignment vertical="center" wrapText="1"/>
    </xf>
    <xf numFmtId="166" fontId="4" fillId="2" borderId="0" xfId="4" applyNumberFormat="1" applyFont="1" applyFill="1" applyAlignment="1">
      <alignment horizontal="right"/>
    </xf>
    <xf numFmtId="166" fontId="6" fillId="2" borderId="0" xfId="4" applyNumberFormat="1" applyFont="1" applyFill="1" applyAlignment="1">
      <alignment vertical="center"/>
    </xf>
    <xf numFmtId="166" fontId="11" fillId="0" borderId="0" xfId="4" applyNumberFormat="1" applyFont="1" applyFill="1" applyAlignment="1">
      <alignment vertical="center"/>
    </xf>
    <xf numFmtId="166" fontId="6" fillId="2" borderId="3" xfId="1" applyNumberFormat="1" applyFont="1" applyFill="1" applyBorder="1" applyAlignment="1">
      <alignment vertical="center"/>
    </xf>
    <xf numFmtId="166" fontId="8" fillId="2" borderId="0" xfId="4" applyNumberFormat="1" applyFont="1" applyFill="1" applyAlignment="1">
      <alignment horizontal="right"/>
    </xf>
    <xf numFmtId="0" fontId="4" fillId="0" borderId="0" xfId="4" applyFont="1" applyFill="1" applyBorder="1" applyAlignment="1"/>
    <xf numFmtId="166" fontId="4" fillId="2" borderId="4" xfId="4" applyNumberFormat="1" applyFont="1" applyFill="1" applyBorder="1" applyAlignment="1">
      <alignment horizontal="right"/>
    </xf>
    <xf numFmtId="166" fontId="8" fillId="2" borderId="4" xfId="4" applyNumberFormat="1" applyFont="1" applyFill="1" applyBorder="1" applyAlignment="1">
      <alignment horizontal="right"/>
    </xf>
    <xf numFmtId="166" fontId="6" fillId="2" borderId="0" xfId="1" applyNumberFormat="1" applyFont="1" applyFill="1" applyBorder="1" applyAlignment="1">
      <alignment vertical="center"/>
    </xf>
    <xf numFmtId="0" fontId="4" fillId="2" borderId="0" xfId="2" applyFont="1" applyFill="1" applyBorder="1" applyAlignment="1">
      <alignment vertical="center"/>
    </xf>
    <xf numFmtId="166" fontId="4" fillId="2" borderId="0" xfId="4" applyNumberFormat="1" applyFont="1" applyFill="1" applyAlignment="1">
      <alignment vertical="center"/>
    </xf>
    <xf numFmtId="166" fontId="6" fillId="2" borderId="0" xfId="4" applyNumberFormat="1" applyFont="1" applyFill="1" applyAlignment="1">
      <alignment horizontal="right"/>
    </xf>
    <xf numFmtId="166" fontId="4" fillId="2" borderId="2" xfId="4" applyNumberFormat="1" applyFont="1" applyFill="1" applyBorder="1" applyAlignment="1">
      <alignment vertical="center"/>
    </xf>
    <xf numFmtId="0" fontId="4" fillId="0" borderId="0" xfId="6" applyFont="1" applyFill="1"/>
    <xf numFmtId="166" fontId="4" fillId="2" borderId="0" xfId="1" applyNumberFormat="1" applyFont="1" applyFill="1" applyBorder="1" applyAlignment="1">
      <alignment vertical="center"/>
    </xf>
    <xf numFmtId="166" fontId="4" fillId="2" borderId="0" xfId="1" applyNumberFormat="1" applyFont="1" applyFill="1" applyBorder="1" applyAlignment="1"/>
    <xf numFmtId="166" fontId="5" fillId="2" borderId="2" xfId="0" applyNumberFormat="1" applyFont="1" applyFill="1" applyBorder="1" applyAlignment="1">
      <alignment vertical="center"/>
    </xf>
    <xf numFmtId="166" fontId="5" fillId="2" borderId="0" xfId="0" applyNumberFormat="1" applyFont="1" applyFill="1" applyBorder="1" applyAlignment="1">
      <alignment vertical="center"/>
    </xf>
    <xf numFmtId="0" fontId="2" fillId="0" borderId="0" xfId="0" applyFont="1" applyFill="1"/>
    <xf numFmtId="166" fontId="2" fillId="2" borderId="2" xfId="0" applyNumberFormat="1" applyFont="1" applyFill="1" applyBorder="1" applyAlignment="1">
      <alignment vertical="center"/>
    </xf>
    <xf numFmtId="168" fontId="4" fillId="0" borderId="0" xfId="1" applyNumberFormat="1" applyFont="1" applyFill="1" applyBorder="1" applyAlignment="1"/>
    <xf numFmtId="166" fontId="5" fillId="0" borderId="0" xfId="1" applyNumberFormat="1" applyFont="1" applyFill="1"/>
    <xf numFmtId="168" fontId="5" fillId="0" borderId="0" xfId="0" applyNumberFormat="1" applyFont="1" applyFill="1"/>
    <xf numFmtId="169" fontId="5" fillId="0" borderId="0" xfId="1" applyNumberFormat="1" applyFont="1" applyFill="1"/>
    <xf numFmtId="0" fontId="6" fillId="0" borderId="0" xfId="7" applyFont="1" applyAlignment="1">
      <alignment horizontal="center"/>
    </xf>
    <xf numFmtId="0" fontId="4" fillId="0" borderId="0" xfId="7" applyFont="1" applyAlignment="1">
      <alignment horizontal="center"/>
    </xf>
    <xf numFmtId="0" fontId="5" fillId="0" borderId="0" xfId="7" applyFont="1"/>
    <xf numFmtId="0" fontId="6" fillId="0" borderId="0" xfId="8" applyFont="1" applyAlignment="1">
      <alignment wrapText="1"/>
    </xf>
    <xf numFmtId="49" fontId="6" fillId="0" borderId="0" xfId="9" applyNumberFormat="1" applyFont="1" applyFill="1" applyBorder="1" applyAlignment="1">
      <alignment horizontal="center" vertical="center" wrapText="1"/>
    </xf>
    <xf numFmtId="0" fontId="6" fillId="0" borderId="5" xfId="10" applyFont="1" applyBorder="1" applyAlignment="1">
      <alignment vertical="top"/>
    </xf>
    <xf numFmtId="0" fontId="6" fillId="0" borderId="5" xfId="0" applyFont="1" applyBorder="1" applyAlignment="1">
      <alignment horizontal="center" vertical="top" wrapText="1"/>
    </xf>
    <xf numFmtId="0" fontId="6" fillId="0" borderId="5" xfId="10" applyFont="1" applyBorder="1" applyAlignment="1">
      <alignment vertical="top" wrapText="1"/>
    </xf>
    <xf numFmtId="170" fontId="6" fillId="0" borderId="5" xfId="7" applyNumberFormat="1" applyFont="1" applyBorder="1" applyAlignment="1">
      <alignment horizontal="center" vertical="top" wrapText="1"/>
    </xf>
    <xf numFmtId="0" fontId="4" fillId="0" borderId="5" xfId="10" applyFont="1" applyBorder="1" applyAlignment="1">
      <alignment horizontal="left" vertical="top"/>
    </xf>
    <xf numFmtId="0" fontId="6" fillId="0" borderId="5" xfId="10" applyFont="1" applyBorder="1" applyAlignment="1">
      <alignment horizontal="left" vertical="top"/>
    </xf>
    <xf numFmtId="0" fontId="4" fillId="0" borderId="5" xfId="10" applyFont="1" applyBorder="1" applyAlignment="1">
      <alignment vertical="top"/>
    </xf>
    <xf numFmtId="0" fontId="4" fillId="0" borderId="5" xfId="10" applyFont="1" applyBorder="1" applyAlignment="1">
      <alignment vertical="top" wrapText="1"/>
    </xf>
    <xf numFmtId="0" fontId="6" fillId="0" borderId="0" xfId="10" applyFont="1" applyBorder="1" applyAlignment="1">
      <alignment vertical="top"/>
    </xf>
    <xf numFmtId="166" fontId="6" fillId="0" borderId="0" xfId="10" applyNumberFormat="1" applyFont="1" applyFill="1" applyBorder="1" applyAlignment="1">
      <alignment horizontal="right"/>
    </xf>
    <xf numFmtId="0" fontId="5" fillId="0" borderId="0" xfId="7" applyFont="1" applyFill="1"/>
    <xf numFmtId="0" fontId="4" fillId="0" borderId="0" xfId="8" applyFont="1"/>
    <xf numFmtId="0" fontId="6" fillId="0" borderId="0" xfId="8" applyFont="1"/>
    <xf numFmtId="0" fontId="6" fillId="0" borderId="5" xfId="8" applyFont="1" applyBorder="1" applyAlignment="1">
      <alignment horizontal="right"/>
    </xf>
    <xf numFmtId="0" fontId="6" fillId="0" borderId="5" xfId="8" applyFont="1" applyBorder="1"/>
    <xf numFmtId="0" fontId="4" fillId="0" borderId="5" xfId="8" applyFont="1" applyBorder="1"/>
    <xf numFmtId="3" fontId="6" fillId="0" borderId="5" xfId="8" applyNumberFormat="1" applyFont="1" applyBorder="1"/>
    <xf numFmtId="3" fontId="4" fillId="0" borderId="5" xfId="8" applyNumberFormat="1" applyFont="1" applyBorder="1"/>
    <xf numFmtId="166" fontId="4" fillId="0" borderId="5" xfId="4" applyNumberFormat="1" applyFont="1" applyFill="1" applyBorder="1" applyAlignment="1">
      <alignment horizontal="right"/>
    </xf>
    <xf numFmtId="3" fontId="4" fillId="0" borderId="5" xfId="4" applyNumberFormat="1" applyFont="1" applyFill="1" applyBorder="1" applyAlignment="1">
      <alignment horizontal="right"/>
    </xf>
    <xf numFmtId="166" fontId="6" fillId="0" borderId="5" xfId="4" applyNumberFormat="1" applyFont="1" applyFill="1" applyBorder="1" applyAlignment="1">
      <alignment horizontal="right"/>
    </xf>
    <xf numFmtId="3" fontId="6" fillId="0" borderId="5" xfId="4" applyNumberFormat="1" applyFont="1" applyFill="1" applyBorder="1" applyAlignment="1">
      <alignment horizontal="right"/>
    </xf>
    <xf numFmtId="0" fontId="6" fillId="0" borderId="0" xfId="0" applyFont="1" applyBorder="1"/>
    <xf numFmtId="166" fontId="6" fillId="0" borderId="0" xfId="4" applyNumberFormat="1" applyFont="1" applyFill="1" applyBorder="1" applyAlignment="1">
      <alignment horizontal="right"/>
    </xf>
    <xf numFmtId="3" fontId="6" fillId="0" borderId="0" xfId="4" applyNumberFormat="1" applyFont="1" applyFill="1" applyBorder="1" applyAlignment="1">
      <alignment horizontal="right"/>
    </xf>
    <xf numFmtId="0" fontId="5" fillId="0" borderId="0" xfId="0" applyFont="1"/>
    <xf numFmtId="0" fontId="4" fillId="0" borderId="0" xfId="8" quotePrefix="1" applyFont="1" applyBorder="1" applyAlignment="1">
      <alignment horizontal="left"/>
    </xf>
    <xf numFmtId="0" fontId="4" fillId="0" borderId="0" xfId="8" applyFont="1" applyBorder="1"/>
    <xf numFmtId="0" fontId="4" fillId="0" borderId="0" xfId="0" applyFont="1"/>
    <xf numFmtId="4" fontId="4" fillId="0" borderId="0" xfId="0" applyNumberFormat="1" applyFont="1" applyAlignment="1">
      <alignment horizontal="center"/>
    </xf>
    <xf numFmtId="0" fontId="13" fillId="3" borderId="0" xfId="0" applyFont="1" applyFill="1" applyAlignment="1" applyProtection="1">
      <alignment vertical="center"/>
    </xf>
    <xf numFmtId="0" fontId="13" fillId="3" borderId="0" xfId="0" applyFont="1" applyFill="1" applyAlignment="1" applyProtection="1">
      <alignment horizontal="center" vertical="center"/>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171" fontId="4" fillId="3" borderId="10" xfId="0" applyNumberFormat="1" applyFont="1" applyFill="1" applyBorder="1" applyAlignment="1" applyProtection="1">
      <alignment horizontal="center" vertical="center"/>
    </xf>
    <xf numFmtId="10" fontId="4" fillId="3" borderId="10" xfId="0" applyNumberFormat="1" applyFont="1" applyFill="1" applyBorder="1" applyAlignment="1" applyProtection="1">
      <alignment horizontal="center" vertical="center"/>
    </xf>
    <xf numFmtId="0" fontId="13" fillId="0" borderId="0" xfId="0" applyFont="1" applyFill="1" applyAlignment="1" applyProtection="1">
      <alignment vertical="center"/>
    </xf>
    <xf numFmtId="171" fontId="13" fillId="3" borderId="11" xfId="0" applyNumberFormat="1" applyFont="1" applyFill="1" applyBorder="1" applyAlignment="1" applyProtection="1">
      <alignment horizontal="center" vertical="center" wrapText="1"/>
    </xf>
    <xf numFmtId="3" fontId="8" fillId="2" borderId="0" xfId="5" applyNumberFormat="1" applyFont="1" applyFill="1" applyBorder="1" applyAlignment="1">
      <alignment horizontal="right" wrapText="1"/>
    </xf>
    <xf numFmtId="168" fontId="4" fillId="2" borderId="0" xfId="1" applyNumberFormat="1" applyFont="1" applyFill="1" applyBorder="1" applyAlignment="1"/>
    <xf numFmtId="166" fontId="2" fillId="2" borderId="0" xfId="0" applyNumberFormat="1" applyFont="1" applyFill="1" applyBorder="1"/>
    <xf numFmtId="166" fontId="6" fillId="2" borderId="0" xfId="1" applyNumberFormat="1" applyFont="1" applyFill="1" applyBorder="1" applyAlignment="1"/>
    <xf numFmtId="166" fontId="6" fillId="2" borderId="0" xfId="10" applyNumberFormat="1" applyFont="1" applyFill="1" applyBorder="1" applyAlignment="1">
      <alignment horizontal="right"/>
    </xf>
    <xf numFmtId="0" fontId="2" fillId="0" borderId="0" xfId="0" applyFont="1" applyFill="1" applyBorder="1" applyAlignment="1">
      <alignment horizontal="center" wrapText="1"/>
    </xf>
    <xf numFmtId="0" fontId="4" fillId="0" borderId="0" xfId="0" applyFont="1" applyAlignment="1">
      <alignment horizontal="center"/>
    </xf>
    <xf numFmtId="0" fontId="14" fillId="0" borderId="0" xfId="0" applyFont="1" applyAlignment="1">
      <alignment horizontal="center" vertical="center"/>
    </xf>
    <xf numFmtId="0" fontId="2" fillId="0" borderId="0" xfId="0" applyFont="1" applyFill="1" applyBorder="1" applyAlignment="1">
      <alignment horizontal="center" wrapText="1"/>
    </xf>
    <xf numFmtId="0" fontId="6" fillId="0" borderId="0" xfId="8" applyFont="1" applyAlignment="1">
      <alignment horizontal="center"/>
    </xf>
    <xf numFmtId="0" fontId="6" fillId="0" borderId="0" xfId="0" applyFont="1" applyAlignment="1">
      <alignment horizontal="center"/>
    </xf>
    <xf numFmtId="0" fontId="6" fillId="0" borderId="0" xfId="0" applyFont="1" applyBorder="1" applyAlignment="1">
      <alignment horizontal="center" wrapText="1"/>
    </xf>
    <xf numFmtId="0" fontId="4" fillId="0" borderId="0" xfId="2" applyFont="1" applyFill="1" applyBorder="1" applyAlignment="1">
      <alignment horizontal="left"/>
    </xf>
    <xf numFmtId="0" fontId="6" fillId="0" borderId="0" xfId="2" applyFont="1" applyFill="1" applyBorder="1" applyAlignment="1">
      <alignment horizontal="left" vertical="center" wrapText="1"/>
    </xf>
    <xf numFmtId="49" fontId="4" fillId="0" borderId="0" xfId="2" applyNumberFormat="1" applyFont="1" applyFill="1" applyBorder="1" applyAlignment="1">
      <alignment horizontal="left" wrapText="1"/>
    </xf>
    <xf numFmtId="0" fontId="15" fillId="0" borderId="0" xfId="0" applyFont="1"/>
    <xf numFmtId="0" fontId="6" fillId="0" borderId="3" xfId="2" applyFont="1" applyFill="1" applyBorder="1" applyAlignment="1">
      <alignment horizontal="left" wrapText="1"/>
    </xf>
    <xf numFmtId="3" fontId="11" fillId="0" borderId="3" xfId="5" applyNumberFormat="1" applyFont="1" applyFill="1" applyBorder="1" applyAlignment="1">
      <alignment horizontal="right" wrapText="1"/>
    </xf>
    <xf numFmtId="0" fontId="4" fillId="2" borderId="0" xfId="6" applyFont="1" applyFill="1" applyAlignment="1">
      <alignment wrapText="1"/>
    </xf>
    <xf numFmtId="0" fontId="6" fillId="0" borderId="0" xfId="2" applyFont="1" applyFill="1" applyBorder="1" applyAlignment="1">
      <alignment horizontal="left"/>
    </xf>
    <xf numFmtId="0" fontId="5" fillId="0" borderId="0" xfId="0" applyFont="1" applyFill="1" applyBorder="1"/>
    <xf numFmtId="3" fontId="8" fillId="2" borderId="0" xfId="3" applyNumberFormat="1" applyFont="1" applyFill="1" applyBorder="1" applyAlignment="1">
      <alignment horizontal="right" wrapText="1"/>
    </xf>
    <xf numFmtId="3" fontId="5" fillId="0" borderId="0" xfId="0" applyNumberFormat="1" applyFont="1" applyFill="1" applyBorder="1"/>
    <xf numFmtId="0" fontId="4" fillId="0" borderId="0" xfId="0" applyFont="1" applyFill="1" applyAlignment="1">
      <alignment horizontal="center" wrapText="1"/>
    </xf>
    <xf numFmtId="0" fontId="3" fillId="0" borderId="0" xfId="0" applyFont="1"/>
    <xf numFmtId="0" fontId="4" fillId="0" borderId="0" xfId="0" applyFont="1" applyBorder="1" applyAlignment="1">
      <alignment horizontal="center" wrapText="1"/>
    </xf>
    <xf numFmtId="0" fontId="4" fillId="0" borderId="0"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alignment wrapText="1"/>
    </xf>
    <xf numFmtId="0" fontId="4" fillId="0" borderId="0" xfId="4" applyFont="1" applyFill="1" applyBorder="1" applyAlignment="1">
      <alignment vertical="center" wrapText="1"/>
    </xf>
    <xf numFmtId="0" fontId="16" fillId="0" borderId="0" xfId="0" applyFont="1" applyAlignment="1">
      <alignment horizontal="left" vertical="center"/>
    </xf>
    <xf numFmtId="0" fontId="17" fillId="0" borderId="0" xfId="0" applyFont="1" applyAlignment="1">
      <alignment wrapText="1"/>
    </xf>
    <xf numFmtId="0" fontId="6" fillId="0" borderId="0" xfId="0" applyFont="1" applyFill="1"/>
    <xf numFmtId="0" fontId="17" fillId="0" borderId="0" xfId="0" applyFont="1" applyAlignment="1">
      <alignment horizontal="left" vertical="center"/>
    </xf>
    <xf numFmtId="0" fontId="6" fillId="0" borderId="0" xfId="0" applyFont="1" applyAlignment="1">
      <alignment horizontal="center" vertical="top" wrapText="1"/>
    </xf>
    <xf numFmtId="0" fontId="4" fillId="0" borderId="0" xfId="0" applyFont="1" applyAlignment="1">
      <alignment vertical="top" wrapText="1"/>
    </xf>
    <xf numFmtId="0" fontId="9" fillId="0" borderId="0" xfId="0" applyFont="1"/>
    <xf numFmtId="0" fontId="4" fillId="0" borderId="5" xfId="2" applyFont="1" applyFill="1" applyBorder="1" applyAlignment="1"/>
    <xf numFmtId="0" fontId="4" fillId="0" borderId="5" xfId="10" applyFont="1" applyBorder="1" applyAlignment="1">
      <alignment horizontal="left" wrapText="1"/>
    </xf>
    <xf numFmtId="0" fontId="4" fillId="0" borderId="5" xfId="4" applyFont="1" applyFill="1" applyBorder="1" applyAlignment="1">
      <alignment wrapText="1"/>
    </xf>
    <xf numFmtId="0" fontId="4" fillId="2" borderId="5" xfId="10" applyFont="1" applyFill="1" applyBorder="1" applyAlignment="1">
      <alignment horizontal="left" wrapText="1"/>
    </xf>
    <xf numFmtId="2" fontId="4" fillId="2" borderId="5" xfId="10" applyNumberFormat="1" applyFont="1" applyFill="1" applyBorder="1" applyAlignment="1">
      <alignment horizontal="left" wrapText="1"/>
    </xf>
    <xf numFmtId="0" fontId="4" fillId="0" borderId="5" xfId="10" applyFont="1" applyBorder="1" applyAlignment="1"/>
    <xf numFmtId="0" fontId="4" fillId="2" borderId="5" xfId="10" applyFont="1" applyFill="1" applyBorder="1" applyAlignment="1"/>
    <xf numFmtId="0" fontId="4" fillId="0" borderId="5" xfId="10" applyFont="1" applyBorder="1" applyAlignment="1">
      <alignment horizontal="left"/>
    </xf>
    <xf numFmtId="0" fontId="4" fillId="0" borderId="5" xfId="10" applyFont="1" applyBorder="1" applyAlignment="1">
      <alignment wrapText="1"/>
    </xf>
    <xf numFmtId="0" fontId="6" fillId="0" borderId="5" xfId="10" applyFont="1" applyBorder="1" applyAlignment="1"/>
    <xf numFmtId="0" fontId="4" fillId="0" borderId="5" xfId="4" applyFont="1" applyFill="1" applyBorder="1" applyAlignment="1"/>
    <xf numFmtId="0" fontId="17" fillId="0" borderId="5" xfId="0" applyFont="1" applyBorder="1" applyAlignment="1">
      <alignment horizontal="left" vertical="center"/>
    </xf>
    <xf numFmtId="0" fontId="17" fillId="0" borderId="5" xfId="0" applyFont="1" applyBorder="1" applyAlignment="1">
      <alignment horizontal="left" vertical="center" wrapText="1"/>
    </xf>
    <xf numFmtId="0" fontId="4" fillId="2" borderId="5" xfId="10" applyFont="1" applyFill="1" applyBorder="1" applyAlignment="1">
      <alignment wrapText="1"/>
    </xf>
    <xf numFmtId="0" fontId="6" fillId="0" borderId="5" xfId="8" applyFont="1" applyBorder="1" applyAlignment="1">
      <alignment horizontal="center" vertical="top" wrapText="1"/>
    </xf>
    <xf numFmtId="0" fontId="4" fillId="0" borderId="5" xfId="8" applyFont="1" applyBorder="1" applyAlignment="1">
      <alignment horizontal="center"/>
    </xf>
    <xf numFmtId="0" fontId="6" fillId="0" borderId="5" xfId="0" applyFont="1" applyBorder="1" applyAlignment="1">
      <alignment vertical="top"/>
    </xf>
    <xf numFmtId="0" fontId="4" fillId="0" borderId="5" xfId="8" applyFont="1" applyBorder="1" applyAlignment="1">
      <alignment vertical="top"/>
    </xf>
    <xf numFmtId="0" fontId="4" fillId="0" borderId="5" xfId="8" applyFont="1" applyBorder="1" applyAlignment="1">
      <alignment horizontal="left" vertical="top" wrapText="1"/>
    </xf>
    <xf numFmtId="0" fontId="4" fillId="0" borderId="5" xfId="8" quotePrefix="1" applyFont="1" applyBorder="1" applyAlignment="1">
      <alignment horizontal="left" vertical="top" wrapText="1"/>
    </xf>
    <xf numFmtId="0" fontId="8" fillId="0" borderId="0" xfId="0" applyFont="1"/>
    <xf numFmtId="4" fontId="8" fillId="0" borderId="0" xfId="0" applyNumberFormat="1" applyFont="1" applyAlignment="1">
      <alignment horizontal="center"/>
    </xf>
    <xf numFmtId="0" fontId="6" fillId="0" borderId="0" xfId="8" applyFont="1" applyAlignment="1">
      <alignment horizontal="center" vertical="center" wrapText="1"/>
    </xf>
    <xf numFmtId="0" fontId="4" fillId="0" borderId="0" xfId="0" applyFont="1" applyAlignment="1">
      <alignment vertical="center" wrapText="1"/>
    </xf>
    <xf numFmtId="0" fontId="6" fillId="0" borderId="0" xfId="0" applyFont="1"/>
    <xf numFmtId="0" fontId="6" fillId="0" borderId="5" xfId="0" applyFont="1" applyBorder="1" applyAlignment="1">
      <alignment horizontal="center" wrapText="1"/>
    </xf>
    <xf numFmtId="166" fontId="4" fillId="0" borderId="5" xfId="10" applyNumberFormat="1" applyFont="1" applyFill="1" applyBorder="1" applyAlignment="1"/>
    <xf numFmtId="3" fontId="5" fillId="0" borderId="5" xfId="7" applyNumberFormat="1" applyFont="1" applyBorder="1"/>
    <xf numFmtId="3" fontId="5" fillId="0" borderId="5" xfId="7" applyNumberFormat="1" applyFont="1" applyBorder="1" applyAlignment="1">
      <alignment horizontal="right"/>
    </xf>
    <xf numFmtId="166" fontId="4" fillId="2" borderId="5" xfId="10" applyNumberFormat="1" applyFont="1" applyFill="1" applyBorder="1" applyAlignment="1"/>
    <xf numFmtId="3" fontId="4" fillId="2" borderId="5" xfId="10" applyNumberFormat="1" applyFont="1" applyFill="1" applyBorder="1" applyAlignment="1"/>
    <xf numFmtId="3" fontId="5" fillId="2" borderId="5" xfId="7" applyNumberFormat="1" applyFont="1" applyFill="1" applyBorder="1"/>
    <xf numFmtId="3" fontId="4" fillId="2" borderId="5" xfId="10" applyNumberFormat="1" applyFont="1" applyFill="1" applyBorder="1" applyAlignment="1">
      <alignment horizontal="right"/>
    </xf>
    <xf numFmtId="166" fontId="4" fillId="2" borderId="5" xfId="10" applyNumberFormat="1" applyFont="1" applyFill="1" applyBorder="1" applyAlignment="1">
      <alignment horizontal="right"/>
    </xf>
    <xf numFmtId="166" fontId="6" fillId="2" borderId="5" xfId="10" applyNumberFormat="1" applyFont="1" applyFill="1" applyBorder="1" applyAlignment="1">
      <alignment horizontal="right"/>
    </xf>
    <xf numFmtId="0" fontId="6" fillId="3" borderId="0" xfId="0" applyFont="1" applyFill="1" applyAlignment="1" applyProtection="1">
      <alignment horizontal="center" vertical="center"/>
    </xf>
    <xf numFmtId="0" fontId="4" fillId="0" borderId="0" xfId="0" applyFont="1" applyAlignment="1">
      <alignment horizontal="center" vertical="center"/>
    </xf>
    <xf numFmtId="0" fontId="6" fillId="3" borderId="0" xfId="0" applyFont="1" applyFill="1" applyAlignment="1" applyProtection="1">
      <alignment horizontal="center" vertical="center"/>
    </xf>
    <xf numFmtId="0" fontId="4" fillId="0" borderId="0" xfId="0" applyFont="1" applyAlignment="1">
      <alignment horizontal="center" vertical="center"/>
    </xf>
    <xf numFmtId="0" fontId="4" fillId="3" borderId="12" xfId="0" applyFont="1" applyFill="1" applyBorder="1" applyAlignment="1" applyProtection="1">
      <alignment vertical="center" wrapText="1"/>
    </xf>
    <xf numFmtId="0" fontId="4" fillId="3" borderId="13" xfId="0" applyFont="1" applyFill="1" applyBorder="1" applyAlignment="1" applyProtection="1">
      <alignment vertical="center" wrapText="1"/>
    </xf>
    <xf numFmtId="0" fontId="4" fillId="3" borderId="13" xfId="0" applyFont="1" applyFill="1" applyBorder="1" applyAlignment="1" applyProtection="1">
      <alignment vertical="center"/>
    </xf>
    <xf numFmtId="0" fontId="4" fillId="0" borderId="13" xfId="0" applyFont="1" applyFill="1" applyBorder="1" applyAlignment="1" applyProtection="1">
      <alignment vertical="center" wrapText="1"/>
    </xf>
    <xf numFmtId="0" fontId="4" fillId="3" borderId="14" xfId="0" applyFont="1" applyFill="1" applyBorder="1" applyAlignment="1" applyProtection="1">
      <alignment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171" fontId="4" fillId="3" borderId="17" xfId="0" applyNumberFormat="1" applyFont="1" applyFill="1" applyBorder="1" applyAlignment="1" applyProtection="1">
      <alignment horizontal="center" vertical="center"/>
    </xf>
    <xf numFmtId="0" fontId="9" fillId="0" borderId="0" xfId="0" applyFont="1" applyAlignment="1">
      <alignment horizontal="justify" vertical="center"/>
    </xf>
    <xf numFmtId="0" fontId="9" fillId="0" borderId="0" xfId="0" applyFont="1" applyAlignment="1"/>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172" fontId="4" fillId="0" borderId="5" xfId="0" applyNumberFormat="1" applyFont="1" applyBorder="1" applyAlignment="1">
      <alignment horizontal="center" vertical="center"/>
    </xf>
    <xf numFmtId="0" fontId="4"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0" fontId="13" fillId="0" borderId="0" xfId="0" applyFont="1" applyAlignment="1">
      <alignment horizontal="center" vertical="center"/>
    </xf>
    <xf numFmtId="0" fontId="18" fillId="0" borderId="0" xfId="0" applyFont="1" applyAlignment="1">
      <alignment horizontal="justify" vertical="center"/>
    </xf>
    <xf numFmtId="0" fontId="13" fillId="0" borderId="0" xfId="0" applyFont="1" applyAlignment="1">
      <alignment horizontal="justify" vertical="center"/>
    </xf>
    <xf numFmtId="0" fontId="14" fillId="0" borderId="5" xfId="0" applyFont="1" applyBorder="1" applyAlignment="1">
      <alignment horizontal="justify" vertical="center"/>
    </xf>
    <xf numFmtId="0" fontId="14" fillId="0" borderId="5" xfId="0" applyFont="1" applyFill="1" applyBorder="1" applyAlignment="1">
      <alignment horizontal="justify" vertical="center"/>
    </xf>
    <xf numFmtId="0" fontId="0" fillId="0" borderId="0" xfId="0" applyFill="1"/>
    <xf numFmtId="0" fontId="14" fillId="0" borderId="18" xfId="0" applyFont="1" applyFill="1" applyBorder="1" applyAlignment="1">
      <alignment horizontal="justify" vertical="center"/>
    </xf>
    <xf numFmtId="0" fontId="14" fillId="0" borderId="5" xfId="0" applyFont="1" applyFill="1" applyBorder="1" applyAlignment="1">
      <alignment horizontal="left" vertical="center" wrapText="1"/>
    </xf>
    <xf numFmtId="0" fontId="14" fillId="0" borderId="5"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14" fillId="0" borderId="0" xfId="0" applyFont="1" applyAlignment="1">
      <alignment horizontal="justify" vertical="center"/>
    </xf>
    <xf numFmtId="0" fontId="13" fillId="0" borderId="0" xfId="0" applyFont="1" applyAlignment="1">
      <alignment horizontal="left" vertical="center"/>
    </xf>
    <xf numFmtId="0" fontId="14" fillId="0" borderId="6" xfId="0" applyFont="1" applyFill="1" applyBorder="1" applyAlignment="1">
      <alignment horizontal="justify" vertical="center"/>
    </xf>
    <xf numFmtId="0" fontId="14" fillId="0" borderId="7" xfId="0" applyFont="1" applyFill="1" applyBorder="1" applyAlignment="1">
      <alignment horizontal="justify" vertical="center"/>
    </xf>
    <xf numFmtId="0" fontId="14" fillId="0" borderId="19" xfId="0" applyFont="1" applyFill="1" applyBorder="1" applyAlignment="1">
      <alignment horizontal="left" vertical="center" wrapText="1"/>
    </xf>
  </cellXfs>
  <cellStyles count="11">
    <cellStyle name="Comma_2231 IAS Financial Statements - Sep-30, 2001" xfId="3"/>
    <cellStyle name="Comma_ATF_31.11.07_F2_14 January 2008" xfId="5"/>
    <cellStyle name="Normal 2 2 2" xfId="10"/>
    <cellStyle name="Normal_CAP" xfId="8"/>
    <cellStyle name="Normal_JSCB Kyrgyzstan_2005_TB" xfId="6"/>
    <cellStyle name="Normal_Worksheet in   Fs" xfId="2"/>
    <cellStyle name="Normal_Worksheet in   Fs 2" xfId="9"/>
    <cellStyle name="Normal_Worksheet in (C) 2243 IAS Transformation schedule 2003 &amp; Notes to FS - info for Memo" xfId="4"/>
    <cellStyle name="Обычный" xfId="0" builtinId="0"/>
    <cellStyle name="Обычный 4" xfId="7"/>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P\post\H-Office\UBUiO\&#1063;&#1099;&#1085;&#1072;&#1088;&#1072;\&#1060;&#1054;%20&#1089;&#1077;&#1085;&#1090;&#1103;&#1073;&#1088;&#1100;\&#1060;&#1080;&#1085;%20&#1086;&#1090;&#1095;&#1077;&#1090;%20&#1079;&#1072;%2009%202021&#1075;%20%20&#1053;&#1041;&#1050;&#1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п"/>
      <sheetName val=" МСФО офп"/>
      <sheetName val="Лист3"/>
      <sheetName val="осп"/>
      <sheetName val="МСФО осп"/>
      <sheetName val="30.09.21г"/>
      <sheetName val="30.0920г"/>
    </sheetNames>
    <sheetDataSet>
      <sheetData sheetId="0"/>
      <sheetData sheetId="1"/>
      <sheetData sheetId="2">
        <row r="13">
          <cell r="B13">
            <v>10175</v>
          </cell>
          <cell r="M13">
            <v>10051</v>
          </cell>
          <cell r="Y13">
            <v>1437</v>
          </cell>
          <cell r="Z13">
            <v>1284</v>
          </cell>
        </row>
        <row r="14">
          <cell r="B14">
            <v>5865</v>
          </cell>
          <cell r="M14">
            <v>3687</v>
          </cell>
          <cell r="Y14">
            <v>2342</v>
          </cell>
          <cell r="Z14">
            <v>3618</v>
          </cell>
        </row>
        <row r="26">
          <cell r="B26">
            <v>5697</v>
          </cell>
          <cell r="M26">
            <v>-196289</v>
          </cell>
        </row>
        <row r="30">
          <cell r="B30">
            <v>1670</v>
          </cell>
          <cell r="M30">
            <v>25629</v>
          </cell>
        </row>
      </sheetData>
      <sheetData sheetId="3"/>
      <sheetData sheetId="4">
        <row r="28">
          <cell r="B28">
            <v>308205</v>
          </cell>
          <cell r="C28">
            <v>163923</v>
          </cell>
        </row>
      </sheetData>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115" zoomScaleNormal="115" workbookViewId="0">
      <selection sqref="A1:D2"/>
    </sheetView>
  </sheetViews>
  <sheetFormatPr defaultColWidth="9.140625" defaultRowHeight="14.25" x14ac:dyDescent="0.2"/>
  <cols>
    <col min="1" max="1" width="43" style="44" customWidth="1"/>
    <col min="2" max="2" width="21.140625" style="2" customWidth="1"/>
    <col min="3" max="3" width="19.7109375" style="3" customWidth="1"/>
    <col min="4" max="4" width="24" style="4" bestFit="1" customWidth="1"/>
    <col min="5" max="5" width="14.28515625" style="50" bestFit="1" customWidth="1"/>
    <col min="6" max="6" width="16.5703125" style="50" customWidth="1"/>
    <col min="7" max="7" width="11.28515625" style="50" bestFit="1" customWidth="1"/>
    <col min="8" max="9" width="9.140625" style="50"/>
    <col min="10" max="10" width="12.5703125" style="50" customWidth="1"/>
    <col min="11" max="16384" width="9.140625" style="50"/>
  </cols>
  <sheetData>
    <row r="1" spans="1:10" ht="21" customHeight="1" x14ac:dyDescent="0.2">
      <c r="A1" s="138" t="s">
        <v>114</v>
      </c>
      <c r="B1" s="152"/>
      <c r="C1" s="152"/>
      <c r="D1" s="153"/>
    </row>
    <row r="2" spans="1:10" ht="15" customHeight="1" thickBot="1" x14ac:dyDescent="0.25">
      <c r="A2" s="154"/>
      <c r="B2" s="154"/>
      <c r="C2" s="154"/>
      <c r="D2" s="155"/>
    </row>
    <row r="3" spans="1:10" ht="12.75" customHeight="1" x14ac:dyDescent="0.2">
      <c r="A3" s="1"/>
    </row>
    <row r="4" spans="1:10" ht="12.75" customHeight="1" x14ac:dyDescent="0.2">
      <c r="A4" s="1"/>
      <c r="B4" s="5"/>
      <c r="C4" s="6"/>
      <c r="D4" s="7"/>
    </row>
    <row r="5" spans="1:10" ht="15" x14ac:dyDescent="0.25">
      <c r="A5" s="1"/>
      <c r="B5" s="8" t="s">
        <v>5</v>
      </c>
      <c r="C5" s="9" t="s">
        <v>6</v>
      </c>
      <c r="D5" s="9" t="s">
        <v>7</v>
      </c>
    </row>
    <row r="6" spans="1:10" ht="15.75" thickBot="1" x14ac:dyDescent="0.3">
      <c r="A6" s="10"/>
      <c r="B6" s="58" t="s">
        <v>4</v>
      </c>
      <c r="C6" s="58" t="s">
        <v>4</v>
      </c>
      <c r="D6" s="58" t="s">
        <v>4</v>
      </c>
    </row>
    <row r="7" spans="1:10" ht="15" x14ac:dyDescent="0.25">
      <c r="A7" s="11" t="s">
        <v>8</v>
      </c>
      <c r="B7" s="12"/>
      <c r="C7" s="13"/>
      <c r="D7" s="14"/>
      <c r="J7" s="51"/>
    </row>
    <row r="8" spans="1:10" ht="28.5" x14ac:dyDescent="0.2">
      <c r="A8" s="15" t="s">
        <v>9</v>
      </c>
      <c r="B8" s="12">
        <v>2196614</v>
      </c>
      <c r="C8" s="16">
        <v>3057546</v>
      </c>
      <c r="D8" s="12">
        <v>3265493.69</v>
      </c>
      <c r="J8" s="51"/>
    </row>
    <row r="9" spans="1:10" x14ac:dyDescent="0.2">
      <c r="A9" s="50" t="s">
        <v>10</v>
      </c>
      <c r="B9" s="12">
        <v>1294256</v>
      </c>
      <c r="C9" s="16">
        <v>861251</v>
      </c>
      <c r="D9" s="12">
        <v>680601</v>
      </c>
      <c r="J9" s="51"/>
    </row>
    <row r="10" spans="1:10" ht="28.5" x14ac:dyDescent="0.2">
      <c r="A10" s="44" t="s">
        <v>11</v>
      </c>
      <c r="B10" s="12">
        <v>3444024</v>
      </c>
      <c r="C10" s="16">
        <v>269174</v>
      </c>
      <c r="D10" s="12">
        <v>1072807</v>
      </c>
      <c r="J10" s="51"/>
    </row>
    <row r="11" spans="1:10" ht="28.5" x14ac:dyDescent="0.2">
      <c r="A11" s="19" t="s">
        <v>12</v>
      </c>
      <c r="B11" s="17">
        <v>-5482</v>
      </c>
      <c r="C11" s="18">
        <v>-4911</v>
      </c>
      <c r="D11" s="17">
        <v>-5310</v>
      </c>
      <c r="J11" s="51"/>
    </row>
    <row r="12" spans="1:10" ht="28.5" customHeight="1" x14ac:dyDescent="0.25">
      <c r="A12" s="140" t="s">
        <v>13</v>
      </c>
      <c r="B12" s="20">
        <f>SUM(B10:B11)</f>
        <v>3438542</v>
      </c>
      <c r="C12" s="21">
        <f>SUM(C10:C11)</f>
        <v>264263</v>
      </c>
      <c r="D12" s="20">
        <f>SUM(D10:D11)</f>
        <v>1067497</v>
      </c>
      <c r="J12" s="51"/>
    </row>
    <row r="13" spans="1:10" ht="15" x14ac:dyDescent="0.25">
      <c r="A13" s="11" t="s">
        <v>14</v>
      </c>
      <c r="B13" s="22">
        <f>B8+B9+B12</f>
        <v>6929412</v>
      </c>
      <c r="C13" s="22">
        <f>C8+C9+C12</f>
        <v>4183060</v>
      </c>
      <c r="D13" s="22">
        <f>D8+D9+D12</f>
        <v>5013591.6899999995</v>
      </c>
      <c r="J13" s="51"/>
    </row>
    <row r="14" spans="1:10" ht="26.25" customHeight="1" x14ac:dyDescent="0.2">
      <c r="A14" s="15" t="s">
        <v>15</v>
      </c>
      <c r="B14" s="23">
        <v>896416</v>
      </c>
      <c r="C14" s="24">
        <v>999748</v>
      </c>
      <c r="D14" s="23">
        <v>802795</v>
      </c>
      <c r="J14" s="51"/>
    </row>
    <row r="15" spans="1:10" ht="26.25" customHeight="1" x14ac:dyDescent="0.2">
      <c r="A15" s="15" t="s">
        <v>16</v>
      </c>
      <c r="B15" s="12">
        <v>106086</v>
      </c>
      <c r="C15" s="16">
        <v>74276</v>
      </c>
      <c r="D15" s="12">
        <v>87494</v>
      </c>
      <c r="J15" s="51"/>
    </row>
    <row r="16" spans="1:10" ht="28.5" x14ac:dyDescent="0.2">
      <c r="A16" s="15" t="s">
        <v>17</v>
      </c>
      <c r="B16" s="12">
        <v>225586</v>
      </c>
      <c r="C16" s="16">
        <v>346877</v>
      </c>
      <c r="D16" s="12">
        <v>307447</v>
      </c>
      <c r="J16" s="51"/>
    </row>
    <row r="17" spans="1:10" ht="26.25" customHeight="1" x14ac:dyDescent="0.2">
      <c r="A17" s="44" t="s">
        <v>18</v>
      </c>
      <c r="B17" s="17">
        <v>-34</v>
      </c>
      <c r="C17" s="18">
        <v>-9428</v>
      </c>
      <c r="D17" s="17">
        <v>-5370</v>
      </c>
      <c r="J17" s="51"/>
    </row>
    <row r="18" spans="1:10" ht="29.25" customHeight="1" x14ac:dyDescent="0.25">
      <c r="A18" s="11" t="s">
        <v>19</v>
      </c>
      <c r="B18" s="25">
        <f>B16+B17</f>
        <v>225552</v>
      </c>
      <c r="C18" s="25">
        <f>C16+C17</f>
        <v>337449</v>
      </c>
      <c r="D18" s="25">
        <f>D16+D17</f>
        <v>302077</v>
      </c>
      <c r="J18" s="51"/>
    </row>
    <row r="19" spans="1:10" x14ac:dyDescent="0.2">
      <c r="A19" s="19" t="s">
        <v>20</v>
      </c>
      <c r="B19" s="12">
        <v>9272499</v>
      </c>
      <c r="C19" s="16">
        <f>8412172+13775</f>
        <v>8425947</v>
      </c>
      <c r="D19" s="12">
        <v>8439171</v>
      </c>
      <c r="J19" s="51"/>
    </row>
    <row r="20" spans="1:10" ht="28.5" x14ac:dyDescent="0.2">
      <c r="A20" s="44" t="s">
        <v>18</v>
      </c>
      <c r="B20" s="17">
        <v>-419571</v>
      </c>
      <c r="C20" s="18">
        <v>-423945</v>
      </c>
      <c r="D20" s="17">
        <v>-419932</v>
      </c>
      <c r="J20" s="51"/>
    </row>
    <row r="21" spans="1:10" ht="15" x14ac:dyDescent="0.25">
      <c r="A21" s="140" t="s">
        <v>21</v>
      </c>
      <c r="B21" s="26">
        <f>SUM(B19:B20)</f>
        <v>8852928</v>
      </c>
      <c r="C21" s="26">
        <f>SUM(C19:C20)</f>
        <v>8002002</v>
      </c>
      <c r="D21" s="26">
        <f>SUM(D19:D20)</f>
        <v>8019239</v>
      </c>
      <c r="J21" s="51"/>
    </row>
    <row r="22" spans="1:10" ht="15" x14ac:dyDescent="0.25">
      <c r="A22" s="140" t="s">
        <v>22</v>
      </c>
      <c r="B22" s="25">
        <f>B18+B21</f>
        <v>9078480</v>
      </c>
      <c r="C22" s="25">
        <f>C18+C21</f>
        <v>8339451</v>
      </c>
      <c r="D22" s="25">
        <f>D18+D21</f>
        <v>8321316</v>
      </c>
      <c r="E22" s="52"/>
      <c r="J22" s="51"/>
    </row>
    <row r="23" spans="1:10" ht="85.5" x14ac:dyDescent="0.2">
      <c r="A23" s="15" t="s">
        <v>23</v>
      </c>
      <c r="B23" s="17">
        <v>4244</v>
      </c>
      <c r="C23" s="18">
        <v>536</v>
      </c>
      <c r="D23" s="17">
        <v>4526</v>
      </c>
      <c r="J23" s="51"/>
    </row>
    <row r="24" spans="1:10" x14ac:dyDescent="0.2">
      <c r="A24" s="141" t="s">
        <v>27</v>
      </c>
      <c r="B24" s="17"/>
      <c r="C24" s="18">
        <v>0</v>
      </c>
      <c r="D24" s="17">
        <v>0</v>
      </c>
      <c r="J24" s="51"/>
    </row>
    <row r="25" spans="1:10" x14ac:dyDescent="0.2">
      <c r="A25" s="50" t="s">
        <v>24</v>
      </c>
      <c r="B25" s="12">
        <v>769482</v>
      </c>
      <c r="C25" s="16">
        <v>0</v>
      </c>
      <c r="D25" s="12">
        <f>545464+33796</f>
        <v>579260</v>
      </c>
      <c r="J25" s="51"/>
    </row>
    <row r="26" spans="1:10" x14ac:dyDescent="0.2">
      <c r="A26" s="142" t="s">
        <v>25</v>
      </c>
      <c r="B26" s="12">
        <v>29639</v>
      </c>
      <c r="C26" s="18">
        <v>541225</v>
      </c>
      <c r="D26" s="12">
        <v>33796</v>
      </c>
      <c r="J26" s="51"/>
    </row>
    <row r="27" spans="1:10" ht="14.25" customHeight="1" x14ac:dyDescent="0.2">
      <c r="A27" s="50" t="s">
        <v>26</v>
      </c>
      <c r="B27" s="12">
        <v>509282</v>
      </c>
      <c r="C27" s="16">
        <v>584389</v>
      </c>
      <c r="D27" s="12">
        <f>537736-33796</f>
        <v>503940</v>
      </c>
      <c r="J27" s="51"/>
    </row>
    <row r="28" spans="1:10" ht="13.5" customHeight="1" x14ac:dyDescent="0.2">
      <c r="A28" s="15"/>
      <c r="B28" s="23"/>
      <c r="C28" s="27"/>
      <c r="D28" s="23"/>
      <c r="J28" s="51"/>
    </row>
    <row r="29" spans="1:10" ht="15" x14ac:dyDescent="0.25">
      <c r="A29" s="143" t="s">
        <v>28</v>
      </c>
      <c r="B29" s="37">
        <f>B13+B14+B15+B22+B23+B24+B25+B27+B26</f>
        <v>18323041</v>
      </c>
      <c r="C29" s="144">
        <f>C13+C14+C15+C22+C23+C24+C25+C27+C26</f>
        <v>14722685</v>
      </c>
      <c r="D29" s="37">
        <f>D13+D14+D15+D22+D23+D24+D25+D27+D26</f>
        <v>15346718.689999999</v>
      </c>
      <c r="E29" s="53"/>
      <c r="F29" s="51"/>
      <c r="G29" s="51"/>
      <c r="J29" s="51"/>
    </row>
    <row r="30" spans="1:10" ht="15" x14ac:dyDescent="0.25">
      <c r="A30" s="11"/>
      <c r="B30" s="29"/>
      <c r="C30" s="30"/>
      <c r="D30" s="29"/>
      <c r="J30" s="51"/>
    </row>
    <row r="31" spans="1:10" ht="15" x14ac:dyDescent="0.25">
      <c r="A31" s="11" t="s">
        <v>29</v>
      </c>
      <c r="B31" s="31"/>
      <c r="C31" s="32"/>
      <c r="D31" s="31"/>
      <c r="J31" s="51"/>
    </row>
    <row r="32" spans="1:10" ht="15" x14ac:dyDescent="0.25">
      <c r="A32" s="15" t="s">
        <v>30</v>
      </c>
      <c r="B32" s="33"/>
      <c r="C32" s="34"/>
      <c r="D32" s="33"/>
      <c r="J32" s="51"/>
    </row>
    <row r="33" spans="1:10" ht="42.75" x14ac:dyDescent="0.2">
      <c r="A33" s="145" t="s">
        <v>31</v>
      </c>
      <c r="B33" s="12">
        <v>507343</v>
      </c>
      <c r="C33" s="16">
        <v>490550</v>
      </c>
      <c r="D33" s="12">
        <v>710215</v>
      </c>
      <c r="J33" s="51"/>
    </row>
    <row r="34" spans="1:10" x14ac:dyDescent="0.2">
      <c r="A34" s="50" t="s">
        <v>32</v>
      </c>
      <c r="B34" s="23">
        <v>13155210</v>
      </c>
      <c r="C34" s="24">
        <v>9984739</v>
      </c>
      <c r="D34" s="23">
        <v>10490012</v>
      </c>
      <c r="J34" s="51"/>
    </row>
    <row r="35" spans="1:10" x14ac:dyDescent="0.2">
      <c r="A35" s="50" t="s">
        <v>33</v>
      </c>
      <c r="B35" s="12">
        <v>1437089</v>
      </c>
      <c r="C35" s="16">
        <v>1417553</v>
      </c>
      <c r="D35" s="12">
        <v>1595868</v>
      </c>
      <c r="J35" s="51"/>
    </row>
    <row r="36" spans="1:10" x14ac:dyDescent="0.2">
      <c r="A36" s="50" t="s">
        <v>34</v>
      </c>
      <c r="B36" s="12">
        <v>220</v>
      </c>
      <c r="C36" s="16">
        <v>1730</v>
      </c>
      <c r="D36" s="12">
        <v>0</v>
      </c>
      <c r="J36" s="51"/>
    </row>
    <row r="37" spans="1:10" x14ac:dyDescent="0.2">
      <c r="A37" s="50" t="s">
        <v>35</v>
      </c>
      <c r="B37" s="12">
        <f>14455+9134</f>
        <v>23589</v>
      </c>
      <c r="C37" s="16">
        <f>17152+11070</f>
        <v>28222</v>
      </c>
      <c r="D37" s="12">
        <v>19587</v>
      </c>
      <c r="F37" s="51"/>
      <c r="J37" s="51"/>
    </row>
    <row r="38" spans="1:10" ht="27.75" customHeight="1" x14ac:dyDescent="0.2">
      <c r="A38" s="15" t="s">
        <v>23</v>
      </c>
      <c r="B38" s="35">
        <v>91158.174459999995</v>
      </c>
      <c r="C38" s="36">
        <v>136376</v>
      </c>
      <c r="D38" s="35">
        <v>106912</v>
      </c>
      <c r="J38" s="51"/>
    </row>
    <row r="39" spans="1:10" x14ac:dyDescent="0.2">
      <c r="A39" s="142" t="s">
        <v>36</v>
      </c>
      <c r="B39" s="35">
        <v>0</v>
      </c>
      <c r="C39" s="36">
        <v>0</v>
      </c>
      <c r="D39" s="35">
        <v>0</v>
      </c>
      <c r="J39" s="51"/>
    </row>
    <row r="40" spans="1:10" x14ac:dyDescent="0.2">
      <c r="A40" s="142" t="s">
        <v>37</v>
      </c>
      <c r="B40" s="35">
        <v>31234.169409999999</v>
      </c>
      <c r="C40" s="36">
        <v>0</v>
      </c>
      <c r="D40" s="35">
        <v>39356</v>
      </c>
      <c r="J40" s="51"/>
    </row>
    <row r="41" spans="1:10" ht="18" customHeight="1" x14ac:dyDescent="0.2">
      <c r="A41" s="50" t="s">
        <v>38</v>
      </c>
      <c r="B41" s="12">
        <f>716899.845806682-[1]Лист3!B13+[1]Лист3!B14</f>
        <v>712589.84580668202</v>
      </c>
      <c r="C41" s="16">
        <f>652134-[1]Лист3!M13+[1]Лист3!M14</f>
        <v>645770</v>
      </c>
      <c r="D41" s="12">
        <v>277714</v>
      </c>
      <c r="J41" s="51"/>
    </row>
    <row r="42" spans="1:10" x14ac:dyDescent="0.2">
      <c r="A42" s="15"/>
      <c r="B42" s="23"/>
      <c r="C42" s="24"/>
      <c r="D42" s="23"/>
      <c r="J42" s="51"/>
    </row>
    <row r="43" spans="1:10" ht="15" x14ac:dyDescent="0.25">
      <c r="A43" s="11" t="s">
        <v>39</v>
      </c>
      <c r="B43" s="37">
        <f>SUM(B33:B41)</f>
        <v>15958433.189676682</v>
      </c>
      <c r="C43" s="37">
        <f>SUM(C33:C41)</f>
        <v>12704940</v>
      </c>
      <c r="D43" s="37">
        <f>SUM(D33:D41)</f>
        <v>13239664</v>
      </c>
      <c r="E43" s="53"/>
      <c r="F43" s="51"/>
      <c r="G43" s="51"/>
      <c r="H43" s="52"/>
      <c r="J43" s="51"/>
    </row>
    <row r="44" spans="1:10" x14ac:dyDescent="0.2">
      <c r="A44" s="15"/>
      <c r="B44" s="31"/>
      <c r="C44" s="127"/>
      <c r="D44" s="31"/>
      <c r="H44" s="51"/>
      <c r="J44" s="51"/>
    </row>
    <row r="45" spans="1:10" ht="13.5" customHeight="1" x14ac:dyDescent="0.25">
      <c r="A45" s="15" t="s">
        <v>0</v>
      </c>
      <c r="B45" s="33"/>
      <c r="C45" s="33"/>
      <c r="D45" s="33"/>
      <c r="J45" s="51"/>
    </row>
    <row r="46" spans="1:10" x14ac:dyDescent="0.2">
      <c r="A46" s="15" t="s">
        <v>40</v>
      </c>
      <c r="B46" s="12">
        <v>1936748</v>
      </c>
      <c r="C46" s="16">
        <v>1503474</v>
      </c>
      <c r="D46" s="12">
        <v>1734163</v>
      </c>
      <c r="F46" s="51"/>
      <c r="J46" s="51"/>
    </row>
    <row r="47" spans="1:10" x14ac:dyDescent="0.2">
      <c r="A47" s="117" t="s">
        <v>41</v>
      </c>
      <c r="B47" s="35">
        <v>0</v>
      </c>
      <c r="C47" s="36">
        <v>0</v>
      </c>
      <c r="D47" s="35">
        <v>0</v>
      </c>
      <c r="J47" s="51"/>
    </row>
    <row r="48" spans="1:10" x14ac:dyDescent="0.2">
      <c r="A48" s="50" t="s">
        <v>42</v>
      </c>
      <c r="B48" s="38">
        <f>D48+'[1]МСФО осп'!B28-202585-50652</f>
        <v>427860</v>
      </c>
      <c r="C48" s="54">
        <f>576693-201821-24524+'[1]МСФО осп'!C28</f>
        <v>514271</v>
      </c>
      <c r="D48" s="38">
        <v>372892</v>
      </c>
      <c r="F48" s="51"/>
      <c r="J48" s="51"/>
    </row>
    <row r="49" spans="1:10" x14ac:dyDescent="0.2">
      <c r="A49" s="15"/>
      <c r="B49" s="39"/>
      <c r="C49" s="39"/>
      <c r="D49" s="39"/>
      <c r="F49" s="147"/>
      <c r="G49" s="51"/>
      <c r="J49" s="51"/>
    </row>
    <row r="50" spans="1:10" x14ac:dyDescent="0.2">
      <c r="A50" s="139" t="s">
        <v>43</v>
      </c>
      <c r="B50" s="31">
        <f>SUM(B46:B48)</f>
        <v>2364608</v>
      </c>
      <c r="C50" s="31">
        <f>SUM(C46:C48)</f>
        <v>2017745</v>
      </c>
      <c r="D50" s="31">
        <f>SUM(D46:D48)</f>
        <v>2107055</v>
      </c>
      <c r="F50" s="148"/>
      <c r="J50" s="51"/>
    </row>
    <row r="51" spans="1:10" ht="15" x14ac:dyDescent="0.25">
      <c r="A51" s="146"/>
      <c r="B51" s="29"/>
      <c r="C51" s="40"/>
      <c r="D51" s="29"/>
      <c r="F51" s="147"/>
      <c r="J51" s="51"/>
    </row>
    <row r="52" spans="1:10" ht="18.75" customHeight="1" thickBot="1" x14ac:dyDescent="0.3">
      <c r="A52" s="41" t="s">
        <v>44</v>
      </c>
      <c r="B52" s="28">
        <f>B43+B50</f>
        <v>18323041.18967668</v>
      </c>
      <c r="C52" s="42">
        <f>C43+C50</f>
        <v>14722685</v>
      </c>
      <c r="D52" s="28">
        <f>D43+D50</f>
        <v>15346719</v>
      </c>
      <c r="F52" s="149"/>
      <c r="G52" s="51"/>
      <c r="J52" s="51"/>
    </row>
    <row r="53" spans="1:10" ht="15.75" thickTop="1" x14ac:dyDescent="0.25">
      <c r="A53" s="41"/>
      <c r="B53" s="29"/>
      <c r="C53" s="29"/>
      <c r="D53" s="29"/>
    </row>
    <row r="54" spans="1:10" x14ac:dyDescent="0.2">
      <c r="A54" s="43"/>
    </row>
    <row r="55" spans="1:10" x14ac:dyDescent="0.2">
      <c r="A55" s="114" t="s">
        <v>45</v>
      </c>
      <c r="B55" s="50"/>
      <c r="D55" s="50" t="s">
        <v>1</v>
      </c>
    </row>
    <row r="56" spans="1:10" x14ac:dyDescent="0.2">
      <c r="A56" s="114"/>
      <c r="B56" s="50"/>
      <c r="D56" s="50"/>
    </row>
    <row r="57" spans="1:10" x14ac:dyDescent="0.2">
      <c r="A57" s="114"/>
      <c r="B57" s="50"/>
      <c r="D57" s="50"/>
    </row>
    <row r="58" spans="1:10" x14ac:dyDescent="0.2">
      <c r="A58" s="114" t="s">
        <v>46</v>
      </c>
      <c r="B58" s="50"/>
      <c r="D58" s="50" t="s">
        <v>2</v>
      </c>
    </row>
    <row r="59" spans="1:10" x14ac:dyDescent="0.2">
      <c r="A59" s="114"/>
      <c r="B59" s="50"/>
      <c r="D59" s="50"/>
    </row>
    <row r="61" spans="1:10" x14ac:dyDescent="0.2">
      <c r="A61" s="50" t="s">
        <v>47</v>
      </c>
      <c r="B61" s="46"/>
      <c r="C61" s="46"/>
    </row>
    <row r="62" spans="1:10" ht="57" x14ac:dyDescent="0.2">
      <c r="A62" s="44" t="s">
        <v>48</v>
      </c>
      <c r="B62" s="47">
        <v>0</v>
      </c>
      <c r="C62" s="47">
        <v>-6883</v>
      </c>
      <c r="D62" s="48">
        <v>-10814</v>
      </c>
    </row>
    <row r="63" spans="1:10" ht="43.5" customHeight="1" x14ac:dyDescent="0.2">
      <c r="A63" s="44" t="s">
        <v>49</v>
      </c>
      <c r="B63" s="47">
        <v>-625668</v>
      </c>
      <c r="C63" s="47">
        <v>-512869</v>
      </c>
      <c r="D63" s="47">
        <v>-484100</v>
      </c>
    </row>
    <row r="64" spans="1:10" ht="28.5" x14ac:dyDescent="0.2">
      <c r="A64" s="44" t="s">
        <v>50</v>
      </c>
      <c r="B64" s="47">
        <v>10175</v>
      </c>
      <c r="C64" s="47">
        <v>10051</v>
      </c>
      <c r="D64" s="49">
        <v>8891</v>
      </c>
    </row>
  </sheetData>
  <mergeCells count="1">
    <mergeCell ref="A1:D2"/>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115" zoomScaleNormal="115" workbookViewId="0">
      <selection activeCell="D3" sqref="D3"/>
    </sheetView>
  </sheetViews>
  <sheetFormatPr defaultColWidth="9.140625" defaultRowHeight="14.25" x14ac:dyDescent="0.2"/>
  <cols>
    <col min="1" max="1" width="48.7109375" style="50" customWidth="1"/>
    <col min="2" max="2" width="20.42578125" style="50" customWidth="1"/>
    <col min="3" max="3" width="23.140625" style="50" customWidth="1"/>
    <col min="4" max="4" width="22.5703125" style="50" customWidth="1"/>
    <col min="5" max="5" width="17.140625" style="50" bestFit="1" customWidth="1"/>
    <col min="6" max="6" width="14.140625" style="50" bestFit="1" customWidth="1"/>
    <col min="7" max="7" width="24.5703125" style="50" customWidth="1"/>
    <col min="8" max="16384" width="9.140625" style="50"/>
  </cols>
  <sheetData>
    <row r="1" spans="1:5" ht="33.75" customHeight="1" x14ac:dyDescent="0.25">
      <c r="A1" s="135" t="s">
        <v>113</v>
      </c>
      <c r="B1" s="150"/>
      <c r="C1" s="150"/>
    </row>
    <row r="2" spans="1:5" ht="15" x14ac:dyDescent="0.25">
      <c r="A2" s="132"/>
      <c r="B2" s="55"/>
      <c r="C2" s="55"/>
    </row>
    <row r="3" spans="1:5" ht="15" x14ac:dyDescent="0.2">
      <c r="A3" s="1"/>
      <c r="B3" s="6"/>
      <c r="C3" s="56"/>
    </row>
    <row r="4" spans="1:5" ht="15" x14ac:dyDescent="0.25">
      <c r="A4" s="57"/>
      <c r="B4" s="8" t="s">
        <v>5</v>
      </c>
      <c r="C4" s="9" t="s">
        <v>6</v>
      </c>
    </row>
    <row r="5" spans="1:5" ht="15.75" thickBot="1" x14ac:dyDescent="0.3">
      <c r="A5" s="57"/>
      <c r="B5" s="58" t="s">
        <v>4</v>
      </c>
      <c r="C5" s="58" t="s">
        <v>4</v>
      </c>
    </row>
    <row r="6" spans="1:5" ht="29.25" customHeight="1" x14ac:dyDescent="0.2">
      <c r="A6" s="59" t="s">
        <v>51</v>
      </c>
      <c r="B6" s="60">
        <f>1117288-23978</f>
        <v>1093310</v>
      </c>
      <c r="C6" s="60">
        <v>996168</v>
      </c>
      <c r="E6" s="52"/>
    </row>
    <row r="7" spans="1:5" ht="15.75" customHeight="1" x14ac:dyDescent="0.2">
      <c r="A7" s="50" t="s">
        <v>52</v>
      </c>
      <c r="B7" s="60">
        <v>-266842</v>
      </c>
      <c r="C7" s="60">
        <v>-271683</v>
      </c>
      <c r="E7" s="52"/>
    </row>
    <row r="8" spans="1:5" ht="28.5" customHeight="1" x14ac:dyDescent="0.2">
      <c r="A8" s="59" t="s">
        <v>53</v>
      </c>
      <c r="B8" s="61">
        <f>SUM(B6:B7)</f>
        <v>826468</v>
      </c>
      <c r="C8" s="62">
        <f>SUM(C6:C7)</f>
        <v>724485</v>
      </c>
      <c r="E8" s="52"/>
    </row>
    <row r="9" spans="1:5" ht="27.75" customHeight="1" x14ac:dyDescent="0.2">
      <c r="A9" s="59" t="s">
        <v>54</v>
      </c>
      <c r="B9" s="60">
        <f>[1]Лист3!B26+[1]Лист3!B30</f>
        <v>7367</v>
      </c>
      <c r="C9" s="64">
        <f>[1]Лист3!M26+[1]Лист3!M30</f>
        <v>-170660</v>
      </c>
      <c r="E9" s="52"/>
    </row>
    <row r="10" spans="1:5" ht="15" x14ac:dyDescent="0.25">
      <c r="A10" s="78" t="s">
        <v>55</v>
      </c>
      <c r="B10" s="63">
        <f>B8+B9</f>
        <v>833835</v>
      </c>
      <c r="C10" s="63">
        <f>C8+C9</f>
        <v>553825</v>
      </c>
      <c r="E10" s="52"/>
    </row>
    <row r="11" spans="1:5" x14ac:dyDescent="0.2">
      <c r="A11" s="50" t="s">
        <v>56</v>
      </c>
      <c r="B11" s="60">
        <v>387823</v>
      </c>
      <c r="C11" s="60">
        <v>316367</v>
      </c>
      <c r="E11" s="52"/>
    </row>
    <row r="12" spans="1:5" x14ac:dyDescent="0.2">
      <c r="A12" s="50" t="s">
        <v>57</v>
      </c>
      <c r="B12" s="60">
        <v>-286715</v>
      </c>
      <c r="C12" s="64">
        <v>-66408</v>
      </c>
      <c r="E12" s="52"/>
    </row>
    <row r="13" spans="1:5" ht="28.5" x14ac:dyDescent="0.2">
      <c r="A13" s="44" t="s">
        <v>58</v>
      </c>
      <c r="B13" s="60">
        <v>299644</v>
      </c>
      <c r="C13" s="64">
        <v>229113</v>
      </c>
      <c r="E13" s="52"/>
    </row>
    <row r="14" spans="1:5" ht="42.75" x14ac:dyDescent="0.2">
      <c r="A14" s="59" t="s">
        <v>59</v>
      </c>
      <c r="B14" s="60">
        <v>50832</v>
      </c>
      <c r="C14" s="64">
        <v>21457</v>
      </c>
      <c r="E14" s="52"/>
    </row>
    <row r="15" spans="1:5" x14ac:dyDescent="0.2">
      <c r="A15" s="156" t="s">
        <v>60</v>
      </c>
      <c r="B15" s="66">
        <v>35106</v>
      </c>
      <c r="C15" s="67">
        <v>2756</v>
      </c>
      <c r="E15" s="52"/>
    </row>
    <row r="16" spans="1:5" ht="15" x14ac:dyDescent="0.2">
      <c r="A16" s="157" t="s">
        <v>61</v>
      </c>
      <c r="B16" s="68">
        <f>SUM(B11:B15)</f>
        <v>486690</v>
      </c>
      <c r="C16" s="68">
        <f>SUM(C11:C15)</f>
        <v>503285</v>
      </c>
      <c r="E16" s="52"/>
    </row>
    <row r="17" spans="1:6" x14ac:dyDescent="0.2">
      <c r="A17" s="65"/>
      <c r="B17" s="69"/>
      <c r="C17" s="70"/>
      <c r="E17" s="52"/>
    </row>
    <row r="18" spans="1:6" x14ac:dyDescent="0.2">
      <c r="A18" s="50" t="s">
        <v>62</v>
      </c>
      <c r="B18" s="60">
        <v>-982164</v>
      </c>
      <c r="C18" s="64">
        <v>-874327</v>
      </c>
      <c r="E18" s="52"/>
    </row>
    <row r="19" spans="1:6" ht="28.5" x14ac:dyDescent="0.2">
      <c r="A19" s="158" t="s">
        <v>63</v>
      </c>
      <c r="B19" s="66">
        <f>-7847+[1]Лист3!Z13-[1]Лист3!Z14</f>
        <v>-10181</v>
      </c>
      <c r="C19" s="67">
        <f>3728+[1]Лист3!Y13-[1]Лист3!Y14</f>
        <v>2823</v>
      </c>
      <c r="E19" s="52"/>
    </row>
    <row r="20" spans="1:6" ht="15" x14ac:dyDescent="0.25">
      <c r="A20" s="159" t="s">
        <v>64</v>
      </c>
      <c r="B20" s="71">
        <f>SUM(B18:B19)</f>
        <v>-992345</v>
      </c>
      <c r="C20" s="71">
        <f>SUM(C18:C19)</f>
        <v>-871504</v>
      </c>
      <c r="E20" s="52"/>
    </row>
    <row r="21" spans="1:6" ht="15" x14ac:dyDescent="0.25">
      <c r="A21" s="59"/>
      <c r="B21" s="71"/>
      <c r="C21" s="71"/>
      <c r="E21" s="52"/>
    </row>
    <row r="22" spans="1:6" ht="15" thickBot="1" x14ac:dyDescent="0.25">
      <c r="A22" s="160" t="s">
        <v>65</v>
      </c>
      <c r="B22" s="72">
        <f>B10+B16+B20</f>
        <v>328180</v>
      </c>
      <c r="C22" s="72">
        <f>C10+C16+C20</f>
        <v>185606</v>
      </c>
      <c r="E22" s="52"/>
    </row>
    <row r="23" spans="1:6" ht="15" thickTop="1" x14ac:dyDescent="0.2">
      <c r="A23" s="73"/>
      <c r="B23" s="74"/>
      <c r="C23" s="70"/>
      <c r="E23" s="52"/>
    </row>
    <row r="24" spans="1:6" x14ac:dyDescent="0.2">
      <c r="A24" s="50" t="s">
        <v>66</v>
      </c>
      <c r="B24" s="75">
        <v>-19975</v>
      </c>
      <c r="C24" s="75">
        <v>-21683</v>
      </c>
      <c r="E24" s="52"/>
    </row>
    <row r="25" spans="1:6" ht="15.75" thickBot="1" x14ac:dyDescent="0.3">
      <c r="A25" s="78" t="s">
        <v>69</v>
      </c>
      <c r="B25" s="76">
        <f>B22+B24</f>
        <v>308205</v>
      </c>
      <c r="C25" s="76">
        <f>C22+C24</f>
        <v>163923</v>
      </c>
      <c r="E25" s="52"/>
    </row>
    <row r="26" spans="1:6" ht="15" thickTop="1" x14ac:dyDescent="0.2">
      <c r="B26" s="77"/>
      <c r="C26" s="74"/>
      <c r="D26" s="52"/>
      <c r="E26" s="52"/>
    </row>
    <row r="27" spans="1:6" ht="15.75" thickBot="1" x14ac:dyDescent="0.3">
      <c r="A27" s="78" t="s">
        <v>67</v>
      </c>
      <c r="B27" s="79">
        <f>B25</f>
        <v>308205</v>
      </c>
      <c r="C27" s="79">
        <f>C25</f>
        <v>163923</v>
      </c>
      <c r="E27" s="52"/>
      <c r="F27" s="52"/>
    </row>
    <row r="28" spans="1:6" ht="15.75" thickTop="1" x14ac:dyDescent="0.25">
      <c r="A28" s="78" t="s">
        <v>68</v>
      </c>
      <c r="B28" s="128">
        <f>B27/387349513*1000</f>
        <v>0.79567674582309333</v>
      </c>
      <c r="C28" s="128">
        <f>C27/300694759*1000</f>
        <v>0.54514751286370111</v>
      </c>
    </row>
    <row r="29" spans="1:6" ht="15" x14ac:dyDescent="0.25">
      <c r="A29" s="78"/>
      <c r="B29" s="129"/>
      <c r="C29" s="130"/>
    </row>
    <row r="30" spans="1:6" ht="15" x14ac:dyDescent="0.25">
      <c r="A30" s="78"/>
      <c r="B30" s="129"/>
      <c r="C30" s="130"/>
    </row>
    <row r="31" spans="1:6" x14ac:dyDescent="0.2">
      <c r="A31" s="114" t="s">
        <v>45</v>
      </c>
      <c r="C31" s="50" t="s">
        <v>1</v>
      </c>
    </row>
    <row r="32" spans="1:6" x14ac:dyDescent="0.2">
      <c r="A32" s="114"/>
    </row>
    <row r="33" spans="1:3" x14ac:dyDescent="0.2">
      <c r="A33" s="114"/>
    </row>
    <row r="34" spans="1:3" x14ac:dyDescent="0.2">
      <c r="A34" s="114" t="s">
        <v>46</v>
      </c>
      <c r="C34" s="50" t="s">
        <v>2</v>
      </c>
    </row>
    <row r="35" spans="1:3" x14ac:dyDescent="0.2">
      <c r="B35" s="4"/>
      <c r="C35" s="45"/>
    </row>
    <row r="37" spans="1:3" x14ac:dyDescent="0.2">
      <c r="A37" s="50" t="s">
        <v>70</v>
      </c>
      <c r="B37" s="81">
        <v>198066</v>
      </c>
      <c r="C37" s="81">
        <v>187047</v>
      </c>
    </row>
    <row r="38" spans="1:3" ht="28.5" x14ac:dyDescent="0.2">
      <c r="A38" s="44" t="s">
        <v>71</v>
      </c>
      <c r="B38" s="82">
        <v>0.51133664391621425</v>
      </c>
      <c r="C38" s="83">
        <v>0.62204941856003559</v>
      </c>
    </row>
    <row r="41" spans="1:3" x14ac:dyDescent="0.2">
      <c r="B41" s="80"/>
      <c r="C41" s="80"/>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53"/>
  <sheetViews>
    <sheetView topLeftCell="A43" zoomScale="115" zoomScaleNormal="115" workbookViewId="0">
      <selection activeCell="A64" sqref="A1:XFD1048576"/>
    </sheetView>
  </sheetViews>
  <sheetFormatPr defaultRowHeight="14.25" x14ac:dyDescent="0.2"/>
  <cols>
    <col min="1" max="1" width="65" style="86" customWidth="1"/>
    <col min="2" max="2" width="16.5703125" style="86" customWidth="1"/>
    <col min="3" max="3" width="16.28515625" style="86" customWidth="1"/>
    <col min="4" max="4" width="6.42578125" style="86" customWidth="1"/>
    <col min="5" max="203" width="9.140625" style="86"/>
    <col min="204" max="204" width="65.28515625" style="86" customWidth="1"/>
    <col min="205" max="206" width="17.42578125" style="86" customWidth="1"/>
    <col min="207" max="459" width="9.140625" style="86"/>
    <col min="460" max="460" width="65.28515625" style="86" customWidth="1"/>
    <col min="461" max="462" width="17.42578125" style="86" customWidth="1"/>
    <col min="463" max="715" width="9.140625" style="86"/>
    <col min="716" max="716" width="65.28515625" style="86" customWidth="1"/>
    <col min="717" max="718" width="17.42578125" style="86" customWidth="1"/>
    <col min="719" max="971" width="9.140625" style="86"/>
    <col min="972" max="972" width="65.28515625" style="86" customWidth="1"/>
    <col min="973" max="974" width="17.42578125" style="86" customWidth="1"/>
    <col min="975" max="1227" width="9.140625" style="86"/>
    <col min="1228" max="1228" width="65.28515625" style="86" customWidth="1"/>
    <col min="1229" max="1230" width="17.42578125" style="86" customWidth="1"/>
    <col min="1231" max="1483" width="9.140625" style="86"/>
    <col min="1484" max="1484" width="65.28515625" style="86" customWidth="1"/>
    <col min="1485" max="1486" width="17.42578125" style="86" customWidth="1"/>
    <col min="1487" max="1739" width="9.140625" style="86"/>
    <col min="1740" max="1740" width="65.28515625" style="86" customWidth="1"/>
    <col min="1741" max="1742" width="17.42578125" style="86" customWidth="1"/>
    <col min="1743" max="1995" width="9.140625" style="86"/>
    <col min="1996" max="1996" width="65.28515625" style="86" customWidth="1"/>
    <col min="1997" max="1998" width="17.42578125" style="86" customWidth="1"/>
    <col min="1999" max="2251" width="9.140625" style="86"/>
    <col min="2252" max="2252" width="65.28515625" style="86" customWidth="1"/>
    <col min="2253" max="2254" width="17.42578125" style="86" customWidth="1"/>
    <col min="2255" max="2507" width="9.140625" style="86"/>
    <col min="2508" max="2508" width="65.28515625" style="86" customWidth="1"/>
    <col min="2509" max="2510" width="17.42578125" style="86" customWidth="1"/>
    <col min="2511" max="2763" width="9.140625" style="86"/>
    <col min="2764" max="2764" width="65.28515625" style="86" customWidth="1"/>
    <col min="2765" max="2766" width="17.42578125" style="86" customWidth="1"/>
    <col min="2767" max="3019" width="9.140625" style="86"/>
    <col min="3020" max="3020" width="65.28515625" style="86" customWidth="1"/>
    <col min="3021" max="3022" width="17.42578125" style="86" customWidth="1"/>
    <col min="3023" max="3275" width="9.140625" style="86"/>
    <col min="3276" max="3276" width="65.28515625" style="86" customWidth="1"/>
    <col min="3277" max="3278" width="17.42578125" style="86" customWidth="1"/>
    <col min="3279" max="3531" width="9.140625" style="86"/>
    <col min="3532" max="3532" width="65.28515625" style="86" customWidth="1"/>
    <col min="3533" max="3534" width="17.42578125" style="86" customWidth="1"/>
    <col min="3535" max="3787" width="9.140625" style="86"/>
    <col min="3788" max="3788" width="65.28515625" style="86" customWidth="1"/>
    <col min="3789" max="3790" width="17.42578125" style="86" customWidth="1"/>
    <col min="3791" max="4043" width="9.140625" style="86"/>
    <col min="4044" max="4044" width="65.28515625" style="86" customWidth="1"/>
    <col min="4045" max="4046" width="17.42578125" style="86" customWidth="1"/>
    <col min="4047" max="4299" width="9.140625" style="86"/>
    <col min="4300" max="4300" width="65.28515625" style="86" customWidth="1"/>
    <col min="4301" max="4302" width="17.42578125" style="86" customWidth="1"/>
    <col min="4303" max="4555" width="9.140625" style="86"/>
    <col min="4556" max="4556" width="65.28515625" style="86" customWidth="1"/>
    <col min="4557" max="4558" width="17.42578125" style="86" customWidth="1"/>
    <col min="4559" max="4811" width="9.140625" style="86"/>
    <col min="4812" max="4812" width="65.28515625" style="86" customWidth="1"/>
    <col min="4813" max="4814" width="17.42578125" style="86" customWidth="1"/>
    <col min="4815" max="5067" width="9.140625" style="86"/>
    <col min="5068" max="5068" width="65.28515625" style="86" customWidth="1"/>
    <col min="5069" max="5070" width="17.42578125" style="86" customWidth="1"/>
    <col min="5071" max="5323" width="9.140625" style="86"/>
    <col min="5324" max="5324" width="65.28515625" style="86" customWidth="1"/>
    <col min="5325" max="5326" width="17.42578125" style="86" customWidth="1"/>
    <col min="5327" max="5579" width="9.140625" style="86"/>
    <col min="5580" max="5580" width="65.28515625" style="86" customWidth="1"/>
    <col min="5581" max="5582" width="17.42578125" style="86" customWidth="1"/>
    <col min="5583" max="5835" width="9.140625" style="86"/>
    <col min="5836" max="5836" width="65.28515625" style="86" customWidth="1"/>
    <col min="5837" max="5838" width="17.42578125" style="86" customWidth="1"/>
    <col min="5839" max="6091" width="9.140625" style="86"/>
    <col min="6092" max="6092" width="65.28515625" style="86" customWidth="1"/>
    <col min="6093" max="6094" width="17.42578125" style="86" customWidth="1"/>
    <col min="6095" max="6347" width="9.140625" style="86"/>
    <col min="6348" max="6348" width="65.28515625" style="86" customWidth="1"/>
    <col min="6349" max="6350" width="17.42578125" style="86" customWidth="1"/>
    <col min="6351" max="6603" width="9.140625" style="86"/>
    <col min="6604" max="6604" width="65.28515625" style="86" customWidth="1"/>
    <col min="6605" max="6606" width="17.42578125" style="86" customWidth="1"/>
    <col min="6607" max="6859" width="9.140625" style="86"/>
    <col min="6860" max="6860" width="65.28515625" style="86" customWidth="1"/>
    <col min="6861" max="6862" width="17.42578125" style="86" customWidth="1"/>
    <col min="6863" max="7115" width="9.140625" style="86"/>
    <col min="7116" max="7116" width="65.28515625" style="86" customWidth="1"/>
    <col min="7117" max="7118" width="17.42578125" style="86" customWidth="1"/>
    <col min="7119" max="7371" width="9.140625" style="86"/>
    <col min="7372" max="7372" width="65.28515625" style="86" customWidth="1"/>
    <col min="7373" max="7374" width="17.42578125" style="86" customWidth="1"/>
    <col min="7375" max="7627" width="9.140625" style="86"/>
    <col min="7628" max="7628" width="65.28515625" style="86" customWidth="1"/>
    <col min="7629" max="7630" width="17.42578125" style="86" customWidth="1"/>
    <col min="7631" max="7883" width="9.140625" style="86"/>
    <col min="7884" max="7884" width="65.28515625" style="86" customWidth="1"/>
    <col min="7885" max="7886" width="17.42578125" style="86" customWidth="1"/>
    <col min="7887" max="8139" width="9.140625" style="86"/>
    <col min="8140" max="8140" width="65.28515625" style="86" customWidth="1"/>
    <col min="8141" max="8142" width="17.42578125" style="86" customWidth="1"/>
    <col min="8143" max="8395" width="9.140625" style="86"/>
    <col min="8396" max="8396" width="65.28515625" style="86" customWidth="1"/>
    <col min="8397" max="8398" width="17.42578125" style="86" customWidth="1"/>
    <col min="8399" max="8651" width="9.140625" style="86"/>
    <col min="8652" max="8652" width="65.28515625" style="86" customWidth="1"/>
    <col min="8653" max="8654" width="17.42578125" style="86" customWidth="1"/>
    <col min="8655" max="8907" width="9.140625" style="86"/>
    <col min="8908" max="8908" width="65.28515625" style="86" customWidth="1"/>
    <col min="8909" max="8910" width="17.42578125" style="86" customWidth="1"/>
    <col min="8911" max="9163" width="9.140625" style="86"/>
    <col min="9164" max="9164" width="65.28515625" style="86" customWidth="1"/>
    <col min="9165" max="9166" width="17.42578125" style="86" customWidth="1"/>
    <col min="9167" max="9419" width="9.140625" style="86"/>
    <col min="9420" max="9420" width="65.28515625" style="86" customWidth="1"/>
    <col min="9421" max="9422" width="17.42578125" style="86" customWidth="1"/>
    <col min="9423" max="9675" width="9.140625" style="86"/>
    <col min="9676" max="9676" width="65.28515625" style="86" customWidth="1"/>
    <col min="9677" max="9678" width="17.42578125" style="86" customWidth="1"/>
    <col min="9679" max="9931" width="9.140625" style="86"/>
    <col min="9932" max="9932" width="65.28515625" style="86" customWidth="1"/>
    <col min="9933" max="9934" width="17.42578125" style="86" customWidth="1"/>
    <col min="9935" max="10187" width="9.140625" style="86"/>
    <col min="10188" max="10188" width="65.28515625" style="86" customWidth="1"/>
    <col min="10189" max="10190" width="17.42578125" style="86" customWidth="1"/>
    <col min="10191" max="10443" width="9.140625" style="86"/>
    <col min="10444" max="10444" width="65.28515625" style="86" customWidth="1"/>
    <col min="10445" max="10446" width="17.42578125" style="86" customWidth="1"/>
    <col min="10447" max="10699" width="9.140625" style="86"/>
    <col min="10700" max="10700" width="65.28515625" style="86" customWidth="1"/>
    <col min="10701" max="10702" width="17.42578125" style="86" customWidth="1"/>
    <col min="10703" max="10955" width="9.140625" style="86"/>
    <col min="10956" max="10956" width="65.28515625" style="86" customWidth="1"/>
    <col min="10957" max="10958" width="17.42578125" style="86" customWidth="1"/>
    <col min="10959" max="11211" width="9.140625" style="86"/>
    <col min="11212" max="11212" width="65.28515625" style="86" customWidth="1"/>
    <col min="11213" max="11214" width="17.42578125" style="86" customWidth="1"/>
    <col min="11215" max="11467" width="9.140625" style="86"/>
    <col min="11468" max="11468" width="65.28515625" style="86" customWidth="1"/>
    <col min="11469" max="11470" width="17.42578125" style="86" customWidth="1"/>
    <col min="11471" max="11723" width="9.140625" style="86"/>
    <col min="11724" max="11724" width="65.28515625" style="86" customWidth="1"/>
    <col min="11725" max="11726" width="17.42578125" style="86" customWidth="1"/>
    <col min="11727" max="11979" width="9.140625" style="86"/>
    <col min="11980" max="11980" width="65.28515625" style="86" customWidth="1"/>
    <col min="11981" max="11982" width="17.42578125" style="86" customWidth="1"/>
    <col min="11983" max="12235" width="9.140625" style="86"/>
    <col min="12236" max="12236" width="65.28515625" style="86" customWidth="1"/>
    <col min="12237" max="12238" width="17.42578125" style="86" customWidth="1"/>
    <col min="12239" max="12491" width="9.140625" style="86"/>
    <col min="12492" max="12492" width="65.28515625" style="86" customWidth="1"/>
    <col min="12493" max="12494" width="17.42578125" style="86" customWidth="1"/>
    <col min="12495" max="12747" width="9.140625" style="86"/>
    <col min="12748" max="12748" width="65.28515625" style="86" customWidth="1"/>
    <col min="12749" max="12750" width="17.42578125" style="86" customWidth="1"/>
    <col min="12751" max="13003" width="9.140625" style="86"/>
    <col min="13004" max="13004" width="65.28515625" style="86" customWidth="1"/>
    <col min="13005" max="13006" width="17.42578125" style="86" customWidth="1"/>
    <col min="13007" max="13259" width="9.140625" style="86"/>
    <col min="13260" max="13260" width="65.28515625" style="86" customWidth="1"/>
    <col min="13261" max="13262" width="17.42578125" style="86" customWidth="1"/>
    <col min="13263" max="13515" width="9.140625" style="86"/>
    <col min="13516" max="13516" width="65.28515625" style="86" customWidth="1"/>
    <col min="13517" max="13518" width="17.42578125" style="86" customWidth="1"/>
    <col min="13519" max="13771" width="9.140625" style="86"/>
    <col min="13772" max="13772" width="65.28515625" style="86" customWidth="1"/>
    <col min="13773" max="13774" width="17.42578125" style="86" customWidth="1"/>
    <col min="13775" max="14027" width="9.140625" style="86"/>
    <col min="14028" max="14028" width="65.28515625" style="86" customWidth="1"/>
    <col min="14029" max="14030" width="17.42578125" style="86" customWidth="1"/>
    <col min="14031" max="14283" width="9.140625" style="86"/>
    <col min="14284" max="14284" width="65.28515625" style="86" customWidth="1"/>
    <col min="14285" max="14286" width="17.42578125" style="86" customWidth="1"/>
    <col min="14287" max="14539" width="9.140625" style="86"/>
    <col min="14540" max="14540" width="65.28515625" style="86" customWidth="1"/>
    <col min="14541" max="14542" width="17.42578125" style="86" customWidth="1"/>
    <col min="14543" max="14795" width="9.140625" style="86"/>
    <col min="14796" max="14796" width="65.28515625" style="86" customWidth="1"/>
    <col min="14797" max="14798" width="17.42578125" style="86" customWidth="1"/>
    <col min="14799" max="15051" width="9.140625" style="86"/>
    <col min="15052" max="15052" width="65.28515625" style="86" customWidth="1"/>
    <col min="15053" max="15054" width="17.42578125" style="86" customWidth="1"/>
    <col min="15055" max="15307" width="9.140625" style="86"/>
    <col min="15308" max="15308" width="65.28515625" style="86" customWidth="1"/>
    <col min="15309" max="15310" width="17.42578125" style="86" customWidth="1"/>
    <col min="15311" max="15563" width="9.140625" style="86"/>
    <col min="15564" max="15564" width="65.28515625" style="86" customWidth="1"/>
    <col min="15565" max="15566" width="17.42578125" style="86" customWidth="1"/>
    <col min="15567" max="15819" width="9.140625" style="86"/>
    <col min="15820" max="15820" width="65.28515625" style="86" customWidth="1"/>
    <col min="15821" max="15822" width="17.42578125" style="86" customWidth="1"/>
    <col min="15823" max="16075" width="9.140625" style="86"/>
    <col min="16076" max="16076" width="65.28515625" style="86" customWidth="1"/>
    <col min="16077" max="16078" width="17.42578125" style="86" customWidth="1"/>
    <col min="16079" max="16384" width="9.140625" style="86"/>
  </cols>
  <sheetData>
    <row r="1" spans="1:4" ht="15" x14ac:dyDescent="0.25">
      <c r="A1" s="84"/>
      <c r="B1" s="85"/>
      <c r="C1" s="85"/>
    </row>
    <row r="2" spans="1:4" ht="15" x14ac:dyDescent="0.25">
      <c r="A2" s="136" t="s">
        <v>73</v>
      </c>
      <c r="B2" s="136"/>
      <c r="C2" s="136"/>
      <c r="D2" s="85"/>
    </row>
    <row r="3" spans="1:4" x14ac:dyDescent="0.2">
      <c r="A3" s="161" t="s">
        <v>72</v>
      </c>
      <c r="B3" s="162"/>
      <c r="C3" s="162"/>
    </row>
    <row r="4" spans="1:4" ht="15" x14ac:dyDescent="0.25">
      <c r="A4" s="163" t="s">
        <v>74</v>
      </c>
      <c r="B4" s="87"/>
      <c r="C4" s="87"/>
    </row>
    <row r="5" spans="1:4" ht="15" x14ac:dyDescent="0.2">
      <c r="B5" s="88"/>
      <c r="C5" s="88"/>
    </row>
    <row r="6" spans="1:4" ht="30" x14ac:dyDescent="0.25">
      <c r="A6" s="89"/>
      <c r="B6" s="189" t="s">
        <v>75</v>
      </c>
      <c r="C6" s="189" t="s">
        <v>76</v>
      </c>
    </row>
    <row r="7" spans="1:4" ht="15" x14ac:dyDescent="0.2">
      <c r="A7" s="91" t="s">
        <v>77</v>
      </c>
      <c r="B7" s="92"/>
      <c r="C7" s="92"/>
    </row>
    <row r="8" spans="1:4" x14ac:dyDescent="0.2">
      <c r="A8" s="164" t="s">
        <v>78</v>
      </c>
      <c r="B8" s="190">
        <v>378411</v>
      </c>
      <c r="C8" s="191">
        <v>402319</v>
      </c>
    </row>
    <row r="9" spans="1:4" x14ac:dyDescent="0.2">
      <c r="A9" s="164" t="s">
        <v>52</v>
      </c>
      <c r="B9" s="190">
        <v>-92665</v>
      </c>
      <c r="C9" s="190">
        <v>-91288</v>
      </c>
    </row>
    <row r="10" spans="1:4" x14ac:dyDescent="0.2">
      <c r="A10" s="164" t="s">
        <v>56</v>
      </c>
      <c r="B10" s="190">
        <v>140600</v>
      </c>
      <c r="C10" s="191">
        <v>114853</v>
      </c>
    </row>
    <row r="11" spans="1:4" x14ac:dyDescent="0.2">
      <c r="A11" s="164" t="s">
        <v>57</v>
      </c>
      <c r="B11" s="190">
        <v>-108200</v>
      </c>
      <c r="C11" s="190">
        <v>-29339</v>
      </c>
    </row>
    <row r="12" spans="1:4" x14ac:dyDescent="0.2">
      <c r="A12" s="174" t="s">
        <v>79</v>
      </c>
      <c r="B12" s="190">
        <v>113831</v>
      </c>
      <c r="C12" s="191">
        <v>93302</v>
      </c>
    </row>
    <row r="13" spans="1:4" ht="28.5" x14ac:dyDescent="0.2">
      <c r="A13" s="166" t="s">
        <v>80</v>
      </c>
      <c r="B13" s="190">
        <v>19941</v>
      </c>
      <c r="C13" s="192" t="s">
        <v>3</v>
      </c>
    </row>
    <row r="14" spans="1:4" x14ac:dyDescent="0.2">
      <c r="A14" s="93" t="s">
        <v>81</v>
      </c>
      <c r="B14" s="190">
        <v>24518</v>
      </c>
      <c r="C14" s="190">
        <v>1428</v>
      </c>
    </row>
    <row r="15" spans="1:4" x14ac:dyDescent="0.2">
      <c r="A15" s="165" t="s">
        <v>82</v>
      </c>
      <c r="B15" s="190">
        <v>-299154</v>
      </c>
      <c r="C15" s="190">
        <v>-286955</v>
      </c>
    </row>
    <row r="16" spans="1:4" ht="28.5" x14ac:dyDescent="0.2">
      <c r="A16" s="167" t="s">
        <v>83</v>
      </c>
      <c r="B16" s="193">
        <f>SUM(B8:B15)</f>
        <v>177282</v>
      </c>
      <c r="C16" s="194">
        <f>SUM(C8:C15)</f>
        <v>204320</v>
      </c>
    </row>
    <row r="17" spans="1:3" ht="15" x14ac:dyDescent="0.2">
      <c r="A17" s="94" t="s">
        <v>84</v>
      </c>
      <c r="B17" s="193"/>
      <c r="C17" s="194"/>
    </row>
    <row r="18" spans="1:3" ht="42.75" x14ac:dyDescent="0.2">
      <c r="A18" s="166" t="s">
        <v>85</v>
      </c>
      <c r="B18" s="193">
        <v>-4244</v>
      </c>
      <c r="C18" s="194">
        <v>-536</v>
      </c>
    </row>
    <row r="19" spans="1:3" x14ac:dyDescent="0.2">
      <c r="A19" s="175" t="s">
        <v>86</v>
      </c>
      <c r="B19" s="193">
        <v>0</v>
      </c>
      <c r="C19" s="193">
        <v>100471</v>
      </c>
    </row>
    <row r="20" spans="1:3" x14ac:dyDescent="0.2">
      <c r="A20" s="167" t="s">
        <v>87</v>
      </c>
      <c r="B20" s="193">
        <v>27299</v>
      </c>
      <c r="C20" s="195">
        <v>-36118</v>
      </c>
    </row>
    <row r="21" spans="1:3" x14ac:dyDescent="0.2">
      <c r="A21" s="165" t="s">
        <v>88</v>
      </c>
      <c r="B21" s="193">
        <v>34044</v>
      </c>
      <c r="C21" s="193">
        <v>-609236</v>
      </c>
    </row>
    <row r="22" spans="1:3" x14ac:dyDescent="0.2">
      <c r="A22" s="165" t="s">
        <v>26</v>
      </c>
      <c r="B22" s="193">
        <v>-79242</v>
      </c>
      <c r="C22" s="193">
        <v>-129236</v>
      </c>
    </row>
    <row r="23" spans="1:3" ht="15" x14ac:dyDescent="0.2">
      <c r="A23" s="94" t="s">
        <v>89</v>
      </c>
      <c r="B23" s="193"/>
      <c r="C23" s="194"/>
    </row>
    <row r="24" spans="1:3" ht="28.5" x14ac:dyDescent="0.2">
      <c r="A24" s="176" t="s">
        <v>90</v>
      </c>
      <c r="B24" s="193">
        <v>-15321</v>
      </c>
      <c r="C24" s="193">
        <v>95593</v>
      </c>
    </row>
    <row r="25" spans="1:3" x14ac:dyDescent="0.2">
      <c r="A25" s="167" t="s">
        <v>91</v>
      </c>
      <c r="B25" s="193">
        <v>-24061</v>
      </c>
      <c r="C25" s="193">
        <v>11786</v>
      </c>
    </row>
    <row r="26" spans="1:3" x14ac:dyDescent="0.2">
      <c r="A26" s="165" t="s">
        <v>92</v>
      </c>
      <c r="B26" s="193">
        <v>642891</v>
      </c>
      <c r="C26" s="193">
        <v>311273</v>
      </c>
    </row>
    <row r="27" spans="1:3" x14ac:dyDescent="0.2">
      <c r="A27" s="175" t="s">
        <v>93</v>
      </c>
      <c r="B27" s="193">
        <v>0</v>
      </c>
      <c r="C27" s="195">
        <v>0</v>
      </c>
    </row>
    <row r="28" spans="1:3" x14ac:dyDescent="0.2">
      <c r="A28" s="165" t="s">
        <v>38</v>
      </c>
      <c r="B28" s="193">
        <v>242013</v>
      </c>
      <c r="C28" s="193">
        <v>182461</v>
      </c>
    </row>
    <row r="29" spans="1:3" ht="28.5" x14ac:dyDescent="0.2">
      <c r="A29" s="168" t="s">
        <v>94</v>
      </c>
      <c r="B29" s="193">
        <f>SUM(B16:B28)</f>
        <v>1000661</v>
      </c>
      <c r="C29" s="193">
        <f>SUM(C16:C28)</f>
        <v>130778</v>
      </c>
    </row>
    <row r="30" spans="1:3" x14ac:dyDescent="0.2">
      <c r="A30" s="171" t="s">
        <v>95</v>
      </c>
      <c r="B30" s="193">
        <v>-13500</v>
      </c>
      <c r="C30" s="193">
        <v>-11030</v>
      </c>
    </row>
    <row r="31" spans="1:3" x14ac:dyDescent="0.2">
      <c r="A31" s="93" t="s">
        <v>77</v>
      </c>
      <c r="B31" s="193">
        <f>B29+B30</f>
        <v>987161</v>
      </c>
      <c r="C31" s="193">
        <f>C29+C30</f>
        <v>119748</v>
      </c>
    </row>
    <row r="32" spans="1:3" ht="30" x14ac:dyDescent="0.2">
      <c r="A32" s="91" t="s">
        <v>96</v>
      </c>
      <c r="B32" s="193"/>
      <c r="C32" s="194"/>
    </row>
    <row r="33" spans="1:3" x14ac:dyDescent="0.2">
      <c r="A33" s="169" t="s">
        <v>97</v>
      </c>
      <c r="B33" s="193">
        <v>-44888</v>
      </c>
      <c r="C33" s="193">
        <v>-16157</v>
      </c>
    </row>
    <row r="34" spans="1:3" x14ac:dyDescent="0.2">
      <c r="A34" s="170" t="s">
        <v>98</v>
      </c>
      <c r="B34" s="193">
        <v>9751</v>
      </c>
      <c r="C34" s="195">
        <v>1979</v>
      </c>
    </row>
    <row r="35" spans="1:3" x14ac:dyDescent="0.2">
      <c r="A35" s="95" t="s">
        <v>99</v>
      </c>
      <c r="B35" s="193">
        <v>844608</v>
      </c>
      <c r="C35" s="193">
        <v>-842354</v>
      </c>
    </row>
    <row r="36" spans="1:3" x14ac:dyDescent="0.2">
      <c r="A36" s="169" t="s">
        <v>100</v>
      </c>
      <c r="B36" s="193">
        <v>-933225</v>
      </c>
      <c r="C36" s="195">
        <v>1050005</v>
      </c>
    </row>
    <row r="37" spans="1:3" ht="28.5" x14ac:dyDescent="0.2">
      <c r="A37" s="177" t="s">
        <v>101</v>
      </c>
      <c r="B37" s="193">
        <f>SUM(B33:B36)</f>
        <v>-123754</v>
      </c>
      <c r="C37" s="193">
        <f>SUM(C33:C36)</f>
        <v>193473</v>
      </c>
    </row>
    <row r="38" spans="1:3" ht="15" x14ac:dyDescent="0.2">
      <c r="A38" s="89" t="s">
        <v>102</v>
      </c>
      <c r="B38" s="193"/>
      <c r="C38" s="194"/>
    </row>
    <row r="39" spans="1:3" x14ac:dyDescent="0.2">
      <c r="A39" s="95" t="s">
        <v>103</v>
      </c>
      <c r="B39" s="193">
        <v>185030</v>
      </c>
      <c r="C39" s="194">
        <v>242797</v>
      </c>
    </row>
    <row r="40" spans="1:3" x14ac:dyDescent="0.2">
      <c r="A40" s="95" t="s">
        <v>104</v>
      </c>
      <c r="B40" s="193">
        <v>-288885</v>
      </c>
      <c r="C40" s="193">
        <v>-176557</v>
      </c>
    </row>
    <row r="41" spans="1:3" x14ac:dyDescent="0.2">
      <c r="A41" s="95" t="s">
        <v>105</v>
      </c>
      <c r="B41" s="193">
        <v>6926</v>
      </c>
      <c r="C41" s="196" t="s">
        <v>3</v>
      </c>
    </row>
    <row r="42" spans="1:3" x14ac:dyDescent="0.2">
      <c r="A42" s="93" t="s">
        <v>106</v>
      </c>
      <c r="B42" s="197">
        <v>-334</v>
      </c>
      <c r="C42" s="193">
        <v>-191</v>
      </c>
    </row>
    <row r="43" spans="1:3" x14ac:dyDescent="0.2">
      <c r="A43" s="171" t="s">
        <v>107</v>
      </c>
      <c r="B43" s="197">
        <f>SUM(B39:B42)</f>
        <v>-97263</v>
      </c>
      <c r="C43" s="197">
        <f>SUM(C39:C42)</f>
        <v>66049</v>
      </c>
    </row>
    <row r="44" spans="1:3" ht="28.5" x14ac:dyDescent="0.2">
      <c r="A44" s="96" t="s">
        <v>108</v>
      </c>
      <c r="B44" s="193">
        <v>1048</v>
      </c>
      <c r="C44" s="193">
        <v>36407</v>
      </c>
    </row>
    <row r="45" spans="1:3" x14ac:dyDescent="0.2">
      <c r="A45" s="172" t="s">
        <v>109</v>
      </c>
      <c r="B45" s="193">
        <f>B31+B37+B43+B44</f>
        <v>767192</v>
      </c>
      <c r="C45" s="193">
        <f>C31+C37+C43+C44</f>
        <v>415677</v>
      </c>
    </row>
    <row r="46" spans="1:3" x14ac:dyDescent="0.2">
      <c r="A46" s="169" t="s">
        <v>110</v>
      </c>
      <c r="B46" s="193">
        <v>6162220</v>
      </c>
      <c r="C46" s="193">
        <v>3767383</v>
      </c>
    </row>
    <row r="47" spans="1:3" ht="15" x14ac:dyDescent="0.25">
      <c r="A47" s="173" t="s">
        <v>111</v>
      </c>
      <c r="B47" s="198">
        <f>SUM(B45:B46)</f>
        <v>6929412</v>
      </c>
      <c r="C47" s="198">
        <f>SUM(C45:C46)</f>
        <v>4183060</v>
      </c>
    </row>
    <row r="48" spans="1:3" ht="15" x14ac:dyDescent="0.25">
      <c r="A48" s="97"/>
      <c r="B48" s="131"/>
      <c r="C48" s="131"/>
    </row>
    <row r="49" spans="1:192" ht="15" x14ac:dyDescent="0.25">
      <c r="A49" s="97"/>
      <c r="B49" s="98"/>
      <c r="C49" s="98"/>
    </row>
    <row r="50" spans="1:192" x14ac:dyDescent="0.2">
      <c r="A50" s="114" t="s">
        <v>45</v>
      </c>
      <c r="B50" s="50"/>
      <c r="C50" s="50" t="s">
        <v>1</v>
      </c>
      <c r="D50" s="99"/>
      <c r="G50" s="99"/>
      <c r="H50" s="99"/>
      <c r="K50" s="99"/>
      <c r="L50" s="99"/>
      <c r="O50" s="99"/>
      <c r="P50" s="99"/>
      <c r="S50" s="99"/>
      <c r="T50" s="99"/>
      <c r="W50" s="99"/>
      <c r="X50" s="99"/>
      <c r="AA50" s="99"/>
      <c r="AB50" s="99"/>
      <c r="AE50" s="99"/>
      <c r="AF50" s="99"/>
      <c r="AI50" s="99"/>
      <c r="AJ50" s="99"/>
      <c r="AM50" s="99"/>
      <c r="AN50" s="99"/>
      <c r="AQ50" s="99"/>
      <c r="AR50" s="99"/>
      <c r="AU50" s="99"/>
      <c r="AV50" s="99"/>
      <c r="AY50" s="99"/>
      <c r="AZ50" s="99"/>
      <c r="BC50" s="99"/>
      <c r="BD50" s="99"/>
      <c r="BG50" s="99"/>
      <c r="BH50" s="99"/>
      <c r="BK50" s="99"/>
      <c r="BL50" s="99"/>
      <c r="BO50" s="99"/>
      <c r="BP50" s="99"/>
      <c r="BS50" s="99"/>
      <c r="BT50" s="99"/>
      <c r="BW50" s="99"/>
      <c r="BX50" s="99"/>
      <c r="CA50" s="99"/>
      <c r="CB50" s="99"/>
      <c r="CE50" s="99"/>
      <c r="CF50" s="99"/>
      <c r="CI50" s="99"/>
      <c r="CJ50" s="99"/>
      <c r="CM50" s="99"/>
      <c r="CN50" s="99"/>
      <c r="CQ50" s="99"/>
      <c r="CR50" s="99"/>
      <c r="CU50" s="99"/>
      <c r="CV50" s="99"/>
      <c r="CY50" s="99"/>
      <c r="CZ50" s="99"/>
      <c r="DC50" s="99"/>
      <c r="DD50" s="99"/>
      <c r="DG50" s="99"/>
      <c r="DH50" s="99"/>
      <c r="DK50" s="99"/>
      <c r="DL50" s="99"/>
      <c r="DO50" s="99"/>
      <c r="DP50" s="99"/>
      <c r="DS50" s="99"/>
      <c r="DT50" s="99"/>
      <c r="DW50" s="99"/>
      <c r="DX50" s="99"/>
      <c r="EA50" s="99"/>
      <c r="EB50" s="99"/>
      <c r="EE50" s="99"/>
      <c r="EF50" s="99"/>
      <c r="EI50" s="99"/>
      <c r="EJ50" s="99"/>
      <c r="EM50" s="99"/>
      <c r="EN50" s="99"/>
      <c r="EQ50" s="99"/>
      <c r="ER50" s="99"/>
      <c r="EU50" s="99"/>
      <c r="EV50" s="99"/>
      <c r="EY50" s="99"/>
      <c r="EZ50" s="99"/>
      <c r="FC50" s="99"/>
      <c r="FD50" s="99"/>
      <c r="FG50" s="99"/>
      <c r="FH50" s="99"/>
      <c r="FK50" s="99"/>
      <c r="FL50" s="99"/>
      <c r="FO50" s="99"/>
      <c r="FP50" s="99"/>
      <c r="FS50" s="99"/>
      <c r="FT50" s="99"/>
      <c r="FW50" s="99"/>
      <c r="FX50" s="99"/>
      <c r="GA50" s="99"/>
      <c r="GB50" s="99"/>
      <c r="GE50" s="99"/>
      <c r="GF50" s="99"/>
      <c r="GI50" s="99"/>
      <c r="GJ50" s="99"/>
    </row>
    <row r="51" spans="1:192" x14ac:dyDescent="0.2">
      <c r="A51" s="114"/>
      <c r="B51" s="50"/>
      <c r="C51" s="50"/>
      <c r="D51" s="99"/>
      <c r="G51" s="99"/>
      <c r="H51" s="99"/>
      <c r="K51" s="99"/>
      <c r="L51" s="99"/>
      <c r="O51" s="99"/>
      <c r="P51" s="99"/>
      <c r="S51" s="99"/>
      <c r="T51" s="99"/>
      <c r="W51" s="99"/>
      <c r="X51" s="99"/>
      <c r="AA51" s="99"/>
      <c r="AB51" s="99"/>
      <c r="AE51" s="99"/>
      <c r="AF51" s="99"/>
      <c r="AI51" s="99"/>
      <c r="AJ51" s="99"/>
      <c r="AM51" s="99"/>
      <c r="AN51" s="99"/>
      <c r="AQ51" s="99"/>
      <c r="AR51" s="99"/>
      <c r="AU51" s="99"/>
      <c r="AV51" s="99"/>
      <c r="AY51" s="99"/>
      <c r="AZ51" s="99"/>
      <c r="BC51" s="99"/>
      <c r="BD51" s="99"/>
      <c r="BG51" s="99"/>
      <c r="BH51" s="99"/>
      <c r="BK51" s="99"/>
      <c r="BL51" s="99"/>
      <c r="BO51" s="99"/>
      <c r="BP51" s="99"/>
      <c r="BS51" s="99"/>
      <c r="BT51" s="99"/>
      <c r="BW51" s="99"/>
      <c r="BX51" s="99"/>
      <c r="CA51" s="99"/>
      <c r="CB51" s="99"/>
      <c r="CE51" s="99"/>
      <c r="CF51" s="99"/>
      <c r="CI51" s="99"/>
      <c r="CJ51" s="99"/>
      <c r="CM51" s="99"/>
      <c r="CN51" s="99"/>
      <c r="CQ51" s="99"/>
      <c r="CR51" s="99"/>
      <c r="CU51" s="99"/>
      <c r="CV51" s="99"/>
      <c r="CY51" s="99"/>
      <c r="CZ51" s="99"/>
      <c r="DC51" s="99"/>
      <c r="DD51" s="99"/>
      <c r="DG51" s="99"/>
      <c r="DH51" s="99"/>
      <c r="DK51" s="99"/>
      <c r="DL51" s="99"/>
      <c r="DO51" s="99"/>
      <c r="DP51" s="99"/>
      <c r="DS51" s="99"/>
      <c r="DT51" s="99"/>
      <c r="DW51" s="99"/>
      <c r="DX51" s="99"/>
      <c r="EA51" s="99"/>
      <c r="EB51" s="99"/>
      <c r="EE51" s="99"/>
      <c r="EF51" s="99"/>
      <c r="EI51" s="99"/>
      <c r="EJ51" s="99"/>
      <c r="EM51" s="99"/>
      <c r="EN51" s="99"/>
      <c r="EQ51" s="99"/>
      <c r="ER51" s="99"/>
      <c r="EU51" s="99"/>
      <c r="EV51" s="99"/>
      <c r="EY51" s="99"/>
      <c r="EZ51" s="99"/>
      <c r="FC51" s="99"/>
      <c r="FD51" s="99"/>
      <c r="FG51" s="99"/>
      <c r="FH51" s="99"/>
      <c r="FK51" s="99"/>
      <c r="FL51" s="99"/>
      <c r="FO51" s="99"/>
      <c r="FP51" s="99"/>
      <c r="FS51" s="99"/>
      <c r="FT51" s="99"/>
      <c r="FW51" s="99"/>
      <c r="FX51" s="99"/>
      <c r="GA51" s="99"/>
      <c r="GB51" s="99"/>
      <c r="GE51" s="99"/>
      <c r="GF51" s="99"/>
      <c r="GI51" s="99"/>
      <c r="GJ51" s="99"/>
    </row>
    <row r="52" spans="1:192" x14ac:dyDescent="0.2">
      <c r="A52" s="114"/>
      <c r="B52" s="50"/>
      <c r="C52" s="50"/>
      <c r="D52" s="99"/>
      <c r="G52" s="99"/>
      <c r="H52" s="99"/>
      <c r="K52" s="99"/>
      <c r="L52" s="99"/>
      <c r="O52" s="99"/>
      <c r="P52" s="99"/>
      <c r="S52" s="99"/>
      <c r="T52" s="99"/>
      <c r="W52" s="99"/>
      <c r="X52" s="99"/>
      <c r="AA52" s="99"/>
      <c r="AB52" s="99"/>
      <c r="AE52" s="99"/>
      <c r="AF52" s="99"/>
      <c r="AI52" s="99"/>
      <c r="AJ52" s="99"/>
      <c r="AM52" s="99"/>
      <c r="AN52" s="99"/>
      <c r="AQ52" s="99"/>
      <c r="AR52" s="99"/>
      <c r="AU52" s="99"/>
      <c r="AV52" s="99"/>
      <c r="AY52" s="99"/>
      <c r="AZ52" s="99"/>
      <c r="BC52" s="99"/>
      <c r="BD52" s="99"/>
      <c r="BG52" s="99"/>
      <c r="BH52" s="99"/>
      <c r="BK52" s="99"/>
      <c r="BL52" s="99"/>
      <c r="BO52" s="99"/>
      <c r="BP52" s="99"/>
      <c r="BS52" s="99"/>
      <c r="BT52" s="99"/>
      <c r="BW52" s="99"/>
      <c r="BX52" s="99"/>
      <c r="CA52" s="99"/>
      <c r="CB52" s="99"/>
      <c r="CE52" s="99"/>
      <c r="CF52" s="99"/>
      <c r="CI52" s="99"/>
      <c r="CJ52" s="99"/>
      <c r="CM52" s="99"/>
      <c r="CN52" s="99"/>
      <c r="CQ52" s="99"/>
      <c r="CR52" s="99"/>
      <c r="CU52" s="99"/>
      <c r="CV52" s="99"/>
      <c r="CY52" s="99"/>
      <c r="CZ52" s="99"/>
      <c r="DC52" s="99"/>
      <c r="DD52" s="99"/>
      <c r="DG52" s="99"/>
      <c r="DH52" s="99"/>
      <c r="DK52" s="99"/>
      <c r="DL52" s="99"/>
      <c r="DO52" s="99"/>
      <c r="DP52" s="99"/>
      <c r="DS52" s="99"/>
      <c r="DT52" s="99"/>
      <c r="DW52" s="99"/>
      <c r="DX52" s="99"/>
      <c r="EA52" s="99"/>
      <c r="EB52" s="99"/>
      <c r="EE52" s="99"/>
      <c r="EF52" s="99"/>
      <c r="EI52" s="99"/>
      <c r="EJ52" s="99"/>
      <c r="EM52" s="99"/>
      <c r="EN52" s="99"/>
      <c r="EQ52" s="99"/>
      <c r="ER52" s="99"/>
      <c r="EU52" s="99"/>
      <c r="EV52" s="99"/>
      <c r="EY52" s="99"/>
      <c r="EZ52" s="99"/>
      <c r="FC52" s="99"/>
      <c r="FD52" s="99"/>
      <c r="FG52" s="99"/>
      <c r="FH52" s="99"/>
      <c r="FK52" s="99"/>
      <c r="FL52" s="99"/>
      <c r="FO52" s="99"/>
      <c r="FP52" s="99"/>
      <c r="FS52" s="99"/>
      <c r="FT52" s="99"/>
      <c r="FW52" s="99"/>
      <c r="FX52" s="99"/>
      <c r="GA52" s="99"/>
      <c r="GB52" s="99"/>
      <c r="GE52" s="99"/>
      <c r="GF52" s="99"/>
      <c r="GI52" s="99"/>
      <c r="GJ52" s="99"/>
    </row>
    <row r="53" spans="1:192" x14ac:dyDescent="0.2">
      <c r="A53" s="114" t="s">
        <v>46</v>
      </c>
      <c r="B53" s="50"/>
      <c r="C53" s="50" t="s">
        <v>2</v>
      </c>
    </row>
  </sheetData>
  <mergeCells count="2">
    <mergeCell ref="A3:C3"/>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35"/>
  <sheetViews>
    <sheetView workbookViewId="0">
      <selection activeCell="F15" sqref="F15"/>
    </sheetView>
  </sheetViews>
  <sheetFormatPr defaultRowHeight="14.25" x14ac:dyDescent="0.2"/>
  <cols>
    <col min="1" max="1" width="35.42578125" style="100" customWidth="1"/>
    <col min="2" max="2" width="20.28515625" style="100" customWidth="1"/>
    <col min="3" max="3" width="25" style="100" customWidth="1"/>
    <col min="4" max="4" width="22.28515625" style="100" customWidth="1"/>
    <col min="5" max="5" width="9.140625" style="184"/>
    <col min="6" max="248" width="9.140625" style="100"/>
    <col min="249" max="249" width="32.28515625" style="100" customWidth="1"/>
    <col min="250" max="250" width="12.7109375" style="100" customWidth="1"/>
    <col min="251" max="251" width="19.28515625" style="100" customWidth="1"/>
    <col min="252" max="252" width="13.140625" style="100" customWidth="1"/>
    <col min="253" max="253" width="21.7109375" style="100" customWidth="1"/>
    <col min="254" max="254" width="14" style="100" customWidth="1"/>
    <col min="255" max="504" width="9.140625" style="100"/>
    <col min="505" max="505" width="32.28515625" style="100" customWidth="1"/>
    <col min="506" max="506" width="12.7109375" style="100" customWidth="1"/>
    <col min="507" max="507" width="19.28515625" style="100" customWidth="1"/>
    <col min="508" max="508" width="13.140625" style="100" customWidth="1"/>
    <col min="509" max="509" width="21.7109375" style="100" customWidth="1"/>
    <col min="510" max="510" width="14" style="100" customWidth="1"/>
    <col min="511" max="760" width="9.140625" style="100"/>
    <col min="761" max="761" width="32.28515625" style="100" customWidth="1"/>
    <col min="762" max="762" width="12.7109375" style="100" customWidth="1"/>
    <col min="763" max="763" width="19.28515625" style="100" customWidth="1"/>
    <col min="764" max="764" width="13.140625" style="100" customWidth="1"/>
    <col min="765" max="765" width="21.7109375" style="100" customWidth="1"/>
    <col min="766" max="766" width="14" style="100" customWidth="1"/>
    <col min="767" max="1016" width="9.140625" style="100"/>
    <col min="1017" max="1017" width="32.28515625" style="100" customWidth="1"/>
    <col min="1018" max="1018" width="12.7109375" style="100" customWidth="1"/>
    <col min="1019" max="1019" width="19.28515625" style="100" customWidth="1"/>
    <col min="1020" max="1020" width="13.140625" style="100" customWidth="1"/>
    <col min="1021" max="1021" width="21.7109375" style="100" customWidth="1"/>
    <col min="1022" max="1022" width="14" style="100" customWidth="1"/>
    <col min="1023" max="1272" width="9.140625" style="100"/>
    <col min="1273" max="1273" width="32.28515625" style="100" customWidth="1"/>
    <col min="1274" max="1274" width="12.7109375" style="100" customWidth="1"/>
    <col min="1275" max="1275" width="19.28515625" style="100" customWidth="1"/>
    <col min="1276" max="1276" width="13.140625" style="100" customWidth="1"/>
    <col min="1277" max="1277" width="21.7109375" style="100" customWidth="1"/>
    <col min="1278" max="1278" width="14" style="100" customWidth="1"/>
    <col min="1279" max="1528" width="9.140625" style="100"/>
    <col min="1529" max="1529" width="32.28515625" style="100" customWidth="1"/>
    <col min="1530" max="1530" width="12.7109375" style="100" customWidth="1"/>
    <col min="1531" max="1531" width="19.28515625" style="100" customWidth="1"/>
    <col min="1532" max="1532" width="13.140625" style="100" customWidth="1"/>
    <col min="1533" max="1533" width="21.7109375" style="100" customWidth="1"/>
    <col min="1534" max="1534" width="14" style="100" customWidth="1"/>
    <col min="1535" max="1784" width="9.140625" style="100"/>
    <col min="1785" max="1785" width="32.28515625" style="100" customWidth="1"/>
    <col min="1786" max="1786" width="12.7109375" style="100" customWidth="1"/>
    <col min="1787" max="1787" width="19.28515625" style="100" customWidth="1"/>
    <col min="1788" max="1788" width="13.140625" style="100" customWidth="1"/>
    <col min="1789" max="1789" width="21.7109375" style="100" customWidth="1"/>
    <col min="1790" max="1790" width="14" style="100" customWidth="1"/>
    <col min="1791" max="2040" width="9.140625" style="100"/>
    <col min="2041" max="2041" width="32.28515625" style="100" customWidth="1"/>
    <col min="2042" max="2042" width="12.7109375" style="100" customWidth="1"/>
    <col min="2043" max="2043" width="19.28515625" style="100" customWidth="1"/>
    <col min="2044" max="2044" width="13.140625" style="100" customWidth="1"/>
    <col min="2045" max="2045" width="21.7109375" style="100" customWidth="1"/>
    <col min="2046" max="2046" width="14" style="100" customWidth="1"/>
    <col min="2047" max="2296" width="9.140625" style="100"/>
    <col min="2297" max="2297" width="32.28515625" style="100" customWidth="1"/>
    <col min="2298" max="2298" width="12.7109375" style="100" customWidth="1"/>
    <col min="2299" max="2299" width="19.28515625" style="100" customWidth="1"/>
    <col min="2300" max="2300" width="13.140625" style="100" customWidth="1"/>
    <col min="2301" max="2301" width="21.7109375" style="100" customWidth="1"/>
    <col min="2302" max="2302" width="14" style="100" customWidth="1"/>
    <col min="2303" max="2552" width="9.140625" style="100"/>
    <col min="2553" max="2553" width="32.28515625" style="100" customWidth="1"/>
    <col min="2554" max="2554" width="12.7109375" style="100" customWidth="1"/>
    <col min="2555" max="2555" width="19.28515625" style="100" customWidth="1"/>
    <col min="2556" max="2556" width="13.140625" style="100" customWidth="1"/>
    <col min="2557" max="2557" width="21.7109375" style="100" customWidth="1"/>
    <col min="2558" max="2558" width="14" style="100" customWidth="1"/>
    <col min="2559" max="2808" width="9.140625" style="100"/>
    <col min="2809" max="2809" width="32.28515625" style="100" customWidth="1"/>
    <col min="2810" max="2810" width="12.7109375" style="100" customWidth="1"/>
    <col min="2811" max="2811" width="19.28515625" style="100" customWidth="1"/>
    <col min="2812" max="2812" width="13.140625" style="100" customWidth="1"/>
    <col min="2813" max="2813" width="21.7109375" style="100" customWidth="1"/>
    <col min="2814" max="2814" width="14" style="100" customWidth="1"/>
    <col min="2815" max="3064" width="9.140625" style="100"/>
    <col min="3065" max="3065" width="32.28515625" style="100" customWidth="1"/>
    <col min="3066" max="3066" width="12.7109375" style="100" customWidth="1"/>
    <col min="3067" max="3067" width="19.28515625" style="100" customWidth="1"/>
    <col min="3068" max="3068" width="13.140625" style="100" customWidth="1"/>
    <col min="3069" max="3069" width="21.7109375" style="100" customWidth="1"/>
    <col min="3070" max="3070" width="14" style="100" customWidth="1"/>
    <col min="3071" max="3320" width="9.140625" style="100"/>
    <col min="3321" max="3321" width="32.28515625" style="100" customWidth="1"/>
    <col min="3322" max="3322" width="12.7109375" style="100" customWidth="1"/>
    <col min="3323" max="3323" width="19.28515625" style="100" customWidth="1"/>
    <col min="3324" max="3324" width="13.140625" style="100" customWidth="1"/>
    <col min="3325" max="3325" width="21.7109375" style="100" customWidth="1"/>
    <col min="3326" max="3326" width="14" style="100" customWidth="1"/>
    <col min="3327" max="3576" width="9.140625" style="100"/>
    <col min="3577" max="3577" width="32.28515625" style="100" customWidth="1"/>
    <col min="3578" max="3578" width="12.7109375" style="100" customWidth="1"/>
    <col min="3579" max="3579" width="19.28515625" style="100" customWidth="1"/>
    <col min="3580" max="3580" width="13.140625" style="100" customWidth="1"/>
    <col min="3581" max="3581" width="21.7109375" style="100" customWidth="1"/>
    <col min="3582" max="3582" width="14" style="100" customWidth="1"/>
    <col min="3583" max="3832" width="9.140625" style="100"/>
    <col min="3833" max="3833" width="32.28515625" style="100" customWidth="1"/>
    <col min="3834" max="3834" width="12.7109375" style="100" customWidth="1"/>
    <col min="3835" max="3835" width="19.28515625" style="100" customWidth="1"/>
    <col min="3836" max="3836" width="13.140625" style="100" customWidth="1"/>
    <col min="3837" max="3837" width="21.7109375" style="100" customWidth="1"/>
    <col min="3838" max="3838" width="14" style="100" customWidth="1"/>
    <col min="3839" max="4088" width="9.140625" style="100"/>
    <col min="4089" max="4089" width="32.28515625" style="100" customWidth="1"/>
    <col min="4090" max="4090" width="12.7109375" style="100" customWidth="1"/>
    <col min="4091" max="4091" width="19.28515625" style="100" customWidth="1"/>
    <col min="4092" max="4092" width="13.140625" style="100" customWidth="1"/>
    <col min="4093" max="4093" width="21.7109375" style="100" customWidth="1"/>
    <col min="4094" max="4094" width="14" style="100" customWidth="1"/>
    <col min="4095" max="4344" width="9.140625" style="100"/>
    <col min="4345" max="4345" width="32.28515625" style="100" customWidth="1"/>
    <col min="4346" max="4346" width="12.7109375" style="100" customWidth="1"/>
    <col min="4347" max="4347" width="19.28515625" style="100" customWidth="1"/>
    <col min="4348" max="4348" width="13.140625" style="100" customWidth="1"/>
    <col min="4349" max="4349" width="21.7109375" style="100" customWidth="1"/>
    <col min="4350" max="4350" width="14" style="100" customWidth="1"/>
    <col min="4351" max="4600" width="9.140625" style="100"/>
    <col min="4601" max="4601" width="32.28515625" style="100" customWidth="1"/>
    <col min="4602" max="4602" width="12.7109375" style="100" customWidth="1"/>
    <col min="4603" max="4603" width="19.28515625" style="100" customWidth="1"/>
    <col min="4604" max="4604" width="13.140625" style="100" customWidth="1"/>
    <col min="4605" max="4605" width="21.7109375" style="100" customWidth="1"/>
    <col min="4606" max="4606" width="14" style="100" customWidth="1"/>
    <col min="4607" max="4856" width="9.140625" style="100"/>
    <col min="4857" max="4857" width="32.28515625" style="100" customWidth="1"/>
    <col min="4858" max="4858" width="12.7109375" style="100" customWidth="1"/>
    <col min="4859" max="4859" width="19.28515625" style="100" customWidth="1"/>
    <col min="4860" max="4860" width="13.140625" style="100" customWidth="1"/>
    <col min="4861" max="4861" width="21.7109375" style="100" customWidth="1"/>
    <col min="4862" max="4862" width="14" style="100" customWidth="1"/>
    <col min="4863" max="5112" width="9.140625" style="100"/>
    <col min="5113" max="5113" width="32.28515625" style="100" customWidth="1"/>
    <col min="5114" max="5114" width="12.7109375" style="100" customWidth="1"/>
    <col min="5115" max="5115" width="19.28515625" style="100" customWidth="1"/>
    <col min="5116" max="5116" width="13.140625" style="100" customWidth="1"/>
    <col min="5117" max="5117" width="21.7109375" style="100" customWidth="1"/>
    <col min="5118" max="5118" width="14" style="100" customWidth="1"/>
    <col min="5119" max="5368" width="9.140625" style="100"/>
    <col min="5369" max="5369" width="32.28515625" style="100" customWidth="1"/>
    <col min="5370" max="5370" width="12.7109375" style="100" customWidth="1"/>
    <col min="5371" max="5371" width="19.28515625" style="100" customWidth="1"/>
    <col min="5372" max="5372" width="13.140625" style="100" customWidth="1"/>
    <col min="5373" max="5373" width="21.7109375" style="100" customWidth="1"/>
    <col min="5374" max="5374" width="14" style="100" customWidth="1"/>
    <col min="5375" max="5624" width="9.140625" style="100"/>
    <col min="5625" max="5625" width="32.28515625" style="100" customWidth="1"/>
    <col min="5626" max="5626" width="12.7109375" style="100" customWidth="1"/>
    <col min="5627" max="5627" width="19.28515625" style="100" customWidth="1"/>
    <col min="5628" max="5628" width="13.140625" style="100" customWidth="1"/>
    <col min="5629" max="5629" width="21.7109375" style="100" customWidth="1"/>
    <col min="5630" max="5630" width="14" style="100" customWidth="1"/>
    <col min="5631" max="5880" width="9.140625" style="100"/>
    <col min="5881" max="5881" width="32.28515625" style="100" customWidth="1"/>
    <col min="5882" max="5882" width="12.7109375" style="100" customWidth="1"/>
    <col min="5883" max="5883" width="19.28515625" style="100" customWidth="1"/>
    <col min="5884" max="5884" width="13.140625" style="100" customWidth="1"/>
    <col min="5885" max="5885" width="21.7109375" style="100" customWidth="1"/>
    <col min="5886" max="5886" width="14" style="100" customWidth="1"/>
    <col min="5887" max="6136" width="9.140625" style="100"/>
    <col min="6137" max="6137" width="32.28515625" style="100" customWidth="1"/>
    <col min="6138" max="6138" width="12.7109375" style="100" customWidth="1"/>
    <col min="6139" max="6139" width="19.28515625" style="100" customWidth="1"/>
    <col min="6140" max="6140" width="13.140625" style="100" customWidth="1"/>
    <col min="6141" max="6141" width="21.7109375" style="100" customWidth="1"/>
    <col min="6142" max="6142" width="14" style="100" customWidth="1"/>
    <col min="6143" max="6392" width="9.140625" style="100"/>
    <col min="6393" max="6393" width="32.28515625" style="100" customWidth="1"/>
    <col min="6394" max="6394" width="12.7109375" style="100" customWidth="1"/>
    <col min="6395" max="6395" width="19.28515625" style="100" customWidth="1"/>
    <col min="6396" max="6396" width="13.140625" style="100" customWidth="1"/>
    <col min="6397" max="6397" width="21.7109375" style="100" customWidth="1"/>
    <col min="6398" max="6398" width="14" style="100" customWidth="1"/>
    <col min="6399" max="6648" width="9.140625" style="100"/>
    <col min="6649" max="6649" width="32.28515625" style="100" customWidth="1"/>
    <col min="6650" max="6650" width="12.7109375" style="100" customWidth="1"/>
    <col min="6651" max="6651" width="19.28515625" style="100" customWidth="1"/>
    <col min="6652" max="6652" width="13.140625" style="100" customWidth="1"/>
    <col min="6653" max="6653" width="21.7109375" style="100" customWidth="1"/>
    <col min="6654" max="6654" width="14" style="100" customWidth="1"/>
    <col min="6655" max="6904" width="9.140625" style="100"/>
    <col min="6905" max="6905" width="32.28515625" style="100" customWidth="1"/>
    <col min="6906" max="6906" width="12.7109375" style="100" customWidth="1"/>
    <col min="6907" max="6907" width="19.28515625" style="100" customWidth="1"/>
    <col min="6908" max="6908" width="13.140625" style="100" customWidth="1"/>
    <col min="6909" max="6909" width="21.7109375" style="100" customWidth="1"/>
    <col min="6910" max="6910" width="14" style="100" customWidth="1"/>
    <col min="6911" max="7160" width="9.140625" style="100"/>
    <col min="7161" max="7161" width="32.28515625" style="100" customWidth="1"/>
    <col min="7162" max="7162" width="12.7109375" style="100" customWidth="1"/>
    <col min="7163" max="7163" width="19.28515625" style="100" customWidth="1"/>
    <col min="7164" max="7164" width="13.140625" style="100" customWidth="1"/>
    <col min="7165" max="7165" width="21.7109375" style="100" customWidth="1"/>
    <col min="7166" max="7166" width="14" style="100" customWidth="1"/>
    <col min="7167" max="7416" width="9.140625" style="100"/>
    <col min="7417" max="7417" width="32.28515625" style="100" customWidth="1"/>
    <col min="7418" max="7418" width="12.7109375" style="100" customWidth="1"/>
    <col min="7419" max="7419" width="19.28515625" style="100" customWidth="1"/>
    <col min="7420" max="7420" width="13.140625" style="100" customWidth="1"/>
    <col min="7421" max="7421" width="21.7109375" style="100" customWidth="1"/>
    <col min="7422" max="7422" width="14" style="100" customWidth="1"/>
    <col min="7423" max="7672" width="9.140625" style="100"/>
    <col min="7673" max="7673" width="32.28515625" style="100" customWidth="1"/>
    <col min="7674" max="7674" width="12.7109375" style="100" customWidth="1"/>
    <col min="7675" max="7675" width="19.28515625" style="100" customWidth="1"/>
    <col min="7676" max="7676" width="13.140625" style="100" customWidth="1"/>
    <col min="7677" max="7677" width="21.7109375" style="100" customWidth="1"/>
    <col min="7678" max="7678" width="14" style="100" customWidth="1"/>
    <col min="7679" max="7928" width="9.140625" style="100"/>
    <col min="7929" max="7929" width="32.28515625" style="100" customWidth="1"/>
    <col min="7930" max="7930" width="12.7109375" style="100" customWidth="1"/>
    <col min="7931" max="7931" width="19.28515625" style="100" customWidth="1"/>
    <col min="7932" max="7932" width="13.140625" style="100" customWidth="1"/>
    <col min="7933" max="7933" width="21.7109375" style="100" customWidth="1"/>
    <col min="7934" max="7934" width="14" style="100" customWidth="1"/>
    <col min="7935" max="8184" width="9.140625" style="100"/>
    <col min="8185" max="8185" width="32.28515625" style="100" customWidth="1"/>
    <col min="8186" max="8186" width="12.7109375" style="100" customWidth="1"/>
    <col min="8187" max="8187" width="19.28515625" style="100" customWidth="1"/>
    <col min="8188" max="8188" width="13.140625" style="100" customWidth="1"/>
    <col min="8189" max="8189" width="21.7109375" style="100" customWidth="1"/>
    <col min="8190" max="8190" width="14" style="100" customWidth="1"/>
    <col min="8191" max="8440" width="9.140625" style="100"/>
    <col min="8441" max="8441" width="32.28515625" style="100" customWidth="1"/>
    <col min="8442" max="8442" width="12.7109375" style="100" customWidth="1"/>
    <col min="8443" max="8443" width="19.28515625" style="100" customWidth="1"/>
    <col min="8444" max="8444" width="13.140625" style="100" customWidth="1"/>
    <col min="8445" max="8445" width="21.7109375" style="100" customWidth="1"/>
    <col min="8446" max="8446" width="14" style="100" customWidth="1"/>
    <col min="8447" max="8696" width="9.140625" style="100"/>
    <col min="8697" max="8697" width="32.28515625" style="100" customWidth="1"/>
    <col min="8698" max="8698" width="12.7109375" style="100" customWidth="1"/>
    <col min="8699" max="8699" width="19.28515625" style="100" customWidth="1"/>
    <col min="8700" max="8700" width="13.140625" style="100" customWidth="1"/>
    <col min="8701" max="8701" width="21.7109375" style="100" customWidth="1"/>
    <col min="8702" max="8702" width="14" style="100" customWidth="1"/>
    <col min="8703" max="8952" width="9.140625" style="100"/>
    <col min="8953" max="8953" width="32.28515625" style="100" customWidth="1"/>
    <col min="8954" max="8954" width="12.7109375" style="100" customWidth="1"/>
    <col min="8955" max="8955" width="19.28515625" style="100" customWidth="1"/>
    <col min="8956" max="8956" width="13.140625" style="100" customWidth="1"/>
    <col min="8957" max="8957" width="21.7109375" style="100" customWidth="1"/>
    <col min="8958" max="8958" width="14" style="100" customWidth="1"/>
    <col min="8959" max="9208" width="9.140625" style="100"/>
    <col min="9209" max="9209" width="32.28515625" style="100" customWidth="1"/>
    <col min="9210" max="9210" width="12.7109375" style="100" customWidth="1"/>
    <col min="9211" max="9211" width="19.28515625" style="100" customWidth="1"/>
    <col min="9212" max="9212" width="13.140625" style="100" customWidth="1"/>
    <col min="9213" max="9213" width="21.7109375" style="100" customWidth="1"/>
    <col min="9214" max="9214" width="14" style="100" customWidth="1"/>
    <col min="9215" max="9464" width="9.140625" style="100"/>
    <col min="9465" max="9465" width="32.28515625" style="100" customWidth="1"/>
    <col min="9466" max="9466" width="12.7109375" style="100" customWidth="1"/>
    <col min="9467" max="9467" width="19.28515625" style="100" customWidth="1"/>
    <col min="9468" max="9468" width="13.140625" style="100" customWidth="1"/>
    <col min="9469" max="9469" width="21.7109375" style="100" customWidth="1"/>
    <col min="9470" max="9470" width="14" style="100" customWidth="1"/>
    <col min="9471" max="9720" width="9.140625" style="100"/>
    <col min="9721" max="9721" width="32.28515625" style="100" customWidth="1"/>
    <col min="9722" max="9722" width="12.7109375" style="100" customWidth="1"/>
    <col min="9723" max="9723" width="19.28515625" style="100" customWidth="1"/>
    <col min="9724" max="9724" width="13.140625" style="100" customWidth="1"/>
    <col min="9725" max="9725" width="21.7109375" style="100" customWidth="1"/>
    <col min="9726" max="9726" width="14" style="100" customWidth="1"/>
    <col min="9727" max="9976" width="9.140625" style="100"/>
    <col min="9977" max="9977" width="32.28515625" style="100" customWidth="1"/>
    <col min="9978" max="9978" width="12.7109375" style="100" customWidth="1"/>
    <col min="9979" max="9979" width="19.28515625" style="100" customWidth="1"/>
    <col min="9980" max="9980" width="13.140625" style="100" customWidth="1"/>
    <col min="9981" max="9981" width="21.7109375" style="100" customWidth="1"/>
    <col min="9982" max="9982" width="14" style="100" customWidth="1"/>
    <col min="9983" max="10232" width="9.140625" style="100"/>
    <col min="10233" max="10233" width="32.28515625" style="100" customWidth="1"/>
    <col min="10234" max="10234" width="12.7109375" style="100" customWidth="1"/>
    <col min="10235" max="10235" width="19.28515625" style="100" customWidth="1"/>
    <col min="10236" max="10236" width="13.140625" style="100" customWidth="1"/>
    <col min="10237" max="10237" width="21.7109375" style="100" customWidth="1"/>
    <col min="10238" max="10238" width="14" style="100" customWidth="1"/>
    <col min="10239" max="10488" width="9.140625" style="100"/>
    <col min="10489" max="10489" width="32.28515625" style="100" customWidth="1"/>
    <col min="10490" max="10490" width="12.7109375" style="100" customWidth="1"/>
    <col min="10491" max="10491" width="19.28515625" style="100" customWidth="1"/>
    <col min="10492" max="10492" width="13.140625" style="100" customWidth="1"/>
    <col min="10493" max="10493" width="21.7109375" style="100" customWidth="1"/>
    <col min="10494" max="10494" width="14" style="100" customWidth="1"/>
    <col min="10495" max="10744" width="9.140625" style="100"/>
    <col min="10745" max="10745" width="32.28515625" style="100" customWidth="1"/>
    <col min="10746" max="10746" width="12.7109375" style="100" customWidth="1"/>
    <col min="10747" max="10747" width="19.28515625" style="100" customWidth="1"/>
    <col min="10748" max="10748" width="13.140625" style="100" customWidth="1"/>
    <col min="10749" max="10749" width="21.7109375" style="100" customWidth="1"/>
    <col min="10750" max="10750" width="14" style="100" customWidth="1"/>
    <col min="10751" max="11000" width="9.140625" style="100"/>
    <col min="11001" max="11001" width="32.28515625" style="100" customWidth="1"/>
    <col min="11002" max="11002" width="12.7109375" style="100" customWidth="1"/>
    <col min="11003" max="11003" width="19.28515625" style="100" customWidth="1"/>
    <col min="11004" max="11004" width="13.140625" style="100" customWidth="1"/>
    <col min="11005" max="11005" width="21.7109375" style="100" customWidth="1"/>
    <col min="11006" max="11006" width="14" style="100" customWidth="1"/>
    <col min="11007" max="11256" width="9.140625" style="100"/>
    <col min="11257" max="11257" width="32.28515625" style="100" customWidth="1"/>
    <col min="11258" max="11258" width="12.7109375" style="100" customWidth="1"/>
    <col min="11259" max="11259" width="19.28515625" style="100" customWidth="1"/>
    <col min="11260" max="11260" width="13.140625" style="100" customWidth="1"/>
    <col min="11261" max="11261" width="21.7109375" style="100" customWidth="1"/>
    <col min="11262" max="11262" width="14" style="100" customWidth="1"/>
    <col min="11263" max="11512" width="9.140625" style="100"/>
    <col min="11513" max="11513" width="32.28515625" style="100" customWidth="1"/>
    <col min="11514" max="11514" width="12.7109375" style="100" customWidth="1"/>
    <col min="11515" max="11515" width="19.28515625" style="100" customWidth="1"/>
    <col min="11516" max="11516" width="13.140625" style="100" customWidth="1"/>
    <col min="11517" max="11517" width="21.7109375" style="100" customWidth="1"/>
    <col min="11518" max="11518" width="14" style="100" customWidth="1"/>
    <col min="11519" max="11768" width="9.140625" style="100"/>
    <col min="11769" max="11769" width="32.28515625" style="100" customWidth="1"/>
    <col min="11770" max="11770" width="12.7109375" style="100" customWidth="1"/>
    <col min="11771" max="11771" width="19.28515625" style="100" customWidth="1"/>
    <col min="11772" max="11772" width="13.140625" style="100" customWidth="1"/>
    <col min="11773" max="11773" width="21.7109375" style="100" customWidth="1"/>
    <col min="11774" max="11774" width="14" style="100" customWidth="1"/>
    <col min="11775" max="12024" width="9.140625" style="100"/>
    <col min="12025" max="12025" width="32.28515625" style="100" customWidth="1"/>
    <col min="12026" max="12026" width="12.7109375" style="100" customWidth="1"/>
    <col min="12027" max="12027" width="19.28515625" style="100" customWidth="1"/>
    <col min="12028" max="12028" width="13.140625" style="100" customWidth="1"/>
    <col min="12029" max="12029" width="21.7109375" style="100" customWidth="1"/>
    <col min="12030" max="12030" width="14" style="100" customWidth="1"/>
    <col min="12031" max="12280" width="9.140625" style="100"/>
    <col min="12281" max="12281" width="32.28515625" style="100" customWidth="1"/>
    <col min="12282" max="12282" width="12.7109375" style="100" customWidth="1"/>
    <col min="12283" max="12283" width="19.28515625" style="100" customWidth="1"/>
    <col min="12284" max="12284" width="13.140625" style="100" customWidth="1"/>
    <col min="12285" max="12285" width="21.7109375" style="100" customWidth="1"/>
    <col min="12286" max="12286" width="14" style="100" customWidth="1"/>
    <col min="12287" max="12536" width="9.140625" style="100"/>
    <col min="12537" max="12537" width="32.28515625" style="100" customWidth="1"/>
    <col min="12538" max="12538" width="12.7109375" style="100" customWidth="1"/>
    <col min="12539" max="12539" width="19.28515625" style="100" customWidth="1"/>
    <col min="12540" max="12540" width="13.140625" style="100" customWidth="1"/>
    <col min="12541" max="12541" width="21.7109375" style="100" customWidth="1"/>
    <col min="12542" max="12542" width="14" style="100" customWidth="1"/>
    <col min="12543" max="12792" width="9.140625" style="100"/>
    <col min="12793" max="12793" width="32.28515625" style="100" customWidth="1"/>
    <col min="12794" max="12794" width="12.7109375" style="100" customWidth="1"/>
    <col min="12795" max="12795" width="19.28515625" style="100" customWidth="1"/>
    <col min="12796" max="12796" width="13.140625" style="100" customWidth="1"/>
    <col min="12797" max="12797" width="21.7109375" style="100" customWidth="1"/>
    <col min="12798" max="12798" width="14" style="100" customWidth="1"/>
    <col min="12799" max="13048" width="9.140625" style="100"/>
    <col min="13049" max="13049" width="32.28515625" style="100" customWidth="1"/>
    <col min="13050" max="13050" width="12.7109375" style="100" customWidth="1"/>
    <col min="13051" max="13051" width="19.28515625" style="100" customWidth="1"/>
    <col min="13052" max="13052" width="13.140625" style="100" customWidth="1"/>
    <col min="13053" max="13053" width="21.7109375" style="100" customWidth="1"/>
    <col min="13054" max="13054" width="14" style="100" customWidth="1"/>
    <col min="13055" max="13304" width="9.140625" style="100"/>
    <col min="13305" max="13305" width="32.28515625" style="100" customWidth="1"/>
    <col min="13306" max="13306" width="12.7109375" style="100" customWidth="1"/>
    <col min="13307" max="13307" width="19.28515625" style="100" customWidth="1"/>
    <col min="13308" max="13308" width="13.140625" style="100" customWidth="1"/>
    <col min="13309" max="13309" width="21.7109375" style="100" customWidth="1"/>
    <col min="13310" max="13310" width="14" style="100" customWidth="1"/>
    <col min="13311" max="13560" width="9.140625" style="100"/>
    <col min="13561" max="13561" width="32.28515625" style="100" customWidth="1"/>
    <col min="13562" max="13562" width="12.7109375" style="100" customWidth="1"/>
    <col min="13563" max="13563" width="19.28515625" style="100" customWidth="1"/>
    <col min="13564" max="13564" width="13.140625" style="100" customWidth="1"/>
    <col min="13565" max="13565" width="21.7109375" style="100" customWidth="1"/>
    <col min="13566" max="13566" width="14" style="100" customWidth="1"/>
    <col min="13567" max="13816" width="9.140625" style="100"/>
    <col min="13817" max="13817" width="32.28515625" style="100" customWidth="1"/>
    <col min="13818" max="13818" width="12.7109375" style="100" customWidth="1"/>
    <col min="13819" max="13819" width="19.28515625" style="100" customWidth="1"/>
    <col min="13820" max="13820" width="13.140625" style="100" customWidth="1"/>
    <col min="13821" max="13821" width="21.7109375" style="100" customWidth="1"/>
    <col min="13822" max="13822" width="14" style="100" customWidth="1"/>
    <col min="13823" max="14072" width="9.140625" style="100"/>
    <col min="14073" max="14073" width="32.28515625" style="100" customWidth="1"/>
    <col min="14074" max="14074" width="12.7109375" style="100" customWidth="1"/>
    <col min="14075" max="14075" width="19.28515625" style="100" customWidth="1"/>
    <col min="14076" max="14076" width="13.140625" style="100" customWidth="1"/>
    <col min="14077" max="14077" width="21.7109375" style="100" customWidth="1"/>
    <col min="14078" max="14078" width="14" style="100" customWidth="1"/>
    <col min="14079" max="14328" width="9.140625" style="100"/>
    <col min="14329" max="14329" width="32.28515625" style="100" customWidth="1"/>
    <col min="14330" max="14330" width="12.7109375" style="100" customWidth="1"/>
    <col min="14331" max="14331" width="19.28515625" style="100" customWidth="1"/>
    <col min="14332" max="14332" width="13.140625" style="100" customWidth="1"/>
    <col min="14333" max="14333" width="21.7109375" style="100" customWidth="1"/>
    <col min="14334" max="14334" width="14" style="100" customWidth="1"/>
    <col min="14335" max="14584" width="9.140625" style="100"/>
    <col min="14585" max="14585" width="32.28515625" style="100" customWidth="1"/>
    <col min="14586" max="14586" width="12.7109375" style="100" customWidth="1"/>
    <col min="14587" max="14587" width="19.28515625" style="100" customWidth="1"/>
    <col min="14588" max="14588" width="13.140625" style="100" customWidth="1"/>
    <col min="14589" max="14589" width="21.7109375" style="100" customWidth="1"/>
    <col min="14590" max="14590" width="14" style="100" customWidth="1"/>
    <col min="14591" max="14840" width="9.140625" style="100"/>
    <col min="14841" max="14841" width="32.28515625" style="100" customWidth="1"/>
    <col min="14842" max="14842" width="12.7109375" style="100" customWidth="1"/>
    <col min="14843" max="14843" width="19.28515625" style="100" customWidth="1"/>
    <col min="14844" max="14844" width="13.140625" style="100" customWidth="1"/>
    <col min="14845" max="14845" width="21.7109375" style="100" customWidth="1"/>
    <col min="14846" max="14846" width="14" style="100" customWidth="1"/>
    <col min="14847" max="15096" width="9.140625" style="100"/>
    <col min="15097" max="15097" width="32.28515625" style="100" customWidth="1"/>
    <col min="15098" max="15098" width="12.7109375" style="100" customWidth="1"/>
    <col min="15099" max="15099" width="19.28515625" style="100" customWidth="1"/>
    <col min="15100" max="15100" width="13.140625" style="100" customWidth="1"/>
    <col min="15101" max="15101" width="21.7109375" style="100" customWidth="1"/>
    <col min="15102" max="15102" width="14" style="100" customWidth="1"/>
    <col min="15103" max="15352" width="9.140625" style="100"/>
    <col min="15353" max="15353" width="32.28515625" style="100" customWidth="1"/>
    <col min="15354" max="15354" width="12.7109375" style="100" customWidth="1"/>
    <col min="15355" max="15355" width="19.28515625" style="100" customWidth="1"/>
    <col min="15356" max="15356" width="13.140625" style="100" customWidth="1"/>
    <col min="15357" max="15357" width="21.7109375" style="100" customWidth="1"/>
    <col min="15358" max="15358" width="14" style="100" customWidth="1"/>
    <col min="15359" max="15608" width="9.140625" style="100"/>
    <col min="15609" max="15609" width="32.28515625" style="100" customWidth="1"/>
    <col min="15610" max="15610" width="12.7109375" style="100" customWidth="1"/>
    <col min="15611" max="15611" width="19.28515625" style="100" customWidth="1"/>
    <col min="15612" max="15612" width="13.140625" style="100" customWidth="1"/>
    <col min="15613" max="15613" width="21.7109375" style="100" customWidth="1"/>
    <col min="15614" max="15614" width="14" style="100" customWidth="1"/>
    <col min="15615" max="15864" width="9.140625" style="100"/>
    <col min="15865" max="15865" width="32.28515625" style="100" customWidth="1"/>
    <col min="15866" max="15866" width="12.7109375" style="100" customWidth="1"/>
    <col min="15867" max="15867" width="19.28515625" style="100" customWidth="1"/>
    <col min="15868" max="15868" width="13.140625" style="100" customWidth="1"/>
    <col min="15869" max="15869" width="21.7109375" style="100" customWidth="1"/>
    <col min="15870" max="15870" width="14" style="100" customWidth="1"/>
    <col min="15871" max="16120" width="9.140625" style="100"/>
    <col min="16121" max="16121" width="32.28515625" style="100" customWidth="1"/>
    <col min="16122" max="16122" width="12.7109375" style="100" customWidth="1"/>
    <col min="16123" max="16123" width="19.28515625" style="100" customWidth="1"/>
    <col min="16124" max="16124" width="13.140625" style="100" customWidth="1"/>
    <col min="16125" max="16125" width="21.7109375" style="100" customWidth="1"/>
    <col min="16126" max="16126" width="14" style="100" customWidth="1"/>
    <col min="16127" max="16384" width="9.140625" style="100"/>
  </cols>
  <sheetData>
    <row r="1" spans="1:5" ht="16.5" customHeight="1" x14ac:dyDescent="0.25">
      <c r="A1" s="137" t="s">
        <v>115</v>
      </c>
      <c r="B1" s="137"/>
      <c r="C1" s="137"/>
      <c r="D1" s="137"/>
    </row>
    <row r="2" spans="1:5" ht="19.5" customHeight="1" x14ac:dyDescent="0.2">
      <c r="A2" s="186" t="s">
        <v>112</v>
      </c>
      <c r="B2" s="186"/>
      <c r="C2" s="186"/>
      <c r="D2" s="186"/>
      <c r="E2" s="187"/>
    </row>
    <row r="3" spans="1:5" ht="12.75" customHeight="1" x14ac:dyDescent="0.2">
      <c r="A3" s="187"/>
      <c r="B3" s="187"/>
      <c r="C3" s="187"/>
      <c r="D3" s="187"/>
      <c r="E3" s="187"/>
    </row>
    <row r="4" spans="1:5" ht="12.75" customHeight="1" x14ac:dyDescent="0.25">
      <c r="A4" s="101"/>
    </row>
    <row r="5" spans="1:5" s="116" customFormat="1" ht="30" x14ac:dyDescent="0.25">
      <c r="A5" s="102"/>
      <c r="B5" s="178" t="s">
        <v>118</v>
      </c>
      <c r="C5" s="90" t="s">
        <v>116</v>
      </c>
      <c r="D5" s="178" t="s">
        <v>117</v>
      </c>
    </row>
    <row r="6" spans="1:5" s="116" customFormat="1" ht="15" x14ac:dyDescent="0.25">
      <c r="A6" s="103"/>
      <c r="B6" s="179" t="s">
        <v>4</v>
      </c>
      <c r="C6" s="104"/>
      <c r="D6" s="104"/>
    </row>
    <row r="7" spans="1:5" ht="15" customHeight="1" x14ac:dyDescent="0.25">
      <c r="A7" s="180" t="s">
        <v>119</v>
      </c>
      <c r="B7" s="105">
        <v>1301658</v>
      </c>
      <c r="C7" s="105">
        <v>576693</v>
      </c>
      <c r="D7" s="106">
        <f>SUM(B7:C7)</f>
        <v>1878351</v>
      </c>
    </row>
    <row r="8" spans="1:5" x14ac:dyDescent="0.2">
      <c r="A8" s="181" t="s">
        <v>120</v>
      </c>
      <c r="B8" s="107">
        <v>0</v>
      </c>
      <c r="C8" s="107">
        <v>0</v>
      </c>
      <c r="D8" s="106">
        <f t="shared" ref="D8:D18" si="0">SUM(B8:C8)</f>
        <v>0</v>
      </c>
    </row>
    <row r="9" spans="1:5" ht="28.5" x14ac:dyDescent="0.2">
      <c r="A9" s="182" t="s">
        <v>121</v>
      </c>
      <c r="B9" s="107">
        <v>0</v>
      </c>
      <c r="C9" s="107">
        <v>92927</v>
      </c>
      <c r="D9" s="108">
        <f t="shared" si="0"/>
        <v>92927</v>
      </c>
    </row>
    <row r="10" spans="1:5" x14ac:dyDescent="0.2">
      <c r="A10" s="181" t="s">
        <v>122</v>
      </c>
      <c r="B10" s="107">
        <v>0</v>
      </c>
      <c r="C10" s="107">
        <v>-5</v>
      </c>
      <c r="D10" s="107">
        <f t="shared" si="0"/>
        <v>-5</v>
      </c>
    </row>
    <row r="11" spans="1:5" ht="43.5" customHeight="1" x14ac:dyDescent="0.2">
      <c r="A11" s="183" t="s">
        <v>123</v>
      </c>
      <c r="B11" s="107">
        <v>201816</v>
      </c>
      <c r="C11" s="107">
        <v>-201816</v>
      </c>
      <c r="D11" s="107">
        <f t="shared" si="0"/>
        <v>0</v>
      </c>
    </row>
    <row r="12" spans="1:5" ht="15" customHeight="1" x14ac:dyDescent="0.25">
      <c r="A12" s="180" t="s">
        <v>125</v>
      </c>
      <c r="B12" s="109">
        <f>SUM(B7:B11)</f>
        <v>1503474</v>
      </c>
      <c r="C12" s="109">
        <f>SUM(C7:C11)</f>
        <v>467799</v>
      </c>
      <c r="D12" s="110">
        <f t="shared" si="0"/>
        <v>1971273</v>
      </c>
    </row>
    <row r="13" spans="1:5" ht="15" customHeight="1" x14ac:dyDescent="0.25">
      <c r="A13" s="180" t="s">
        <v>124</v>
      </c>
      <c r="B13" s="105">
        <v>1734163</v>
      </c>
      <c r="C13" s="105">
        <v>372892</v>
      </c>
      <c r="D13" s="105">
        <f t="shared" si="0"/>
        <v>2107055</v>
      </c>
    </row>
    <row r="14" spans="1:5" x14ac:dyDescent="0.2">
      <c r="A14" s="181" t="s">
        <v>120</v>
      </c>
      <c r="B14" s="107">
        <v>0</v>
      </c>
      <c r="C14" s="107">
        <v>0</v>
      </c>
      <c r="D14" s="106">
        <f t="shared" si="0"/>
        <v>0</v>
      </c>
    </row>
    <row r="15" spans="1:5" ht="28.5" x14ac:dyDescent="0.2">
      <c r="A15" s="182" t="s">
        <v>121</v>
      </c>
      <c r="B15" s="107">
        <v>0</v>
      </c>
      <c r="C15" s="107">
        <v>308205</v>
      </c>
      <c r="D15" s="108">
        <f t="shared" si="0"/>
        <v>308205</v>
      </c>
    </row>
    <row r="16" spans="1:5" x14ac:dyDescent="0.2">
      <c r="A16" s="181" t="s">
        <v>122</v>
      </c>
      <c r="B16" s="107">
        <v>0</v>
      </c>
      <c r="C16" s="107">
        <v>-50652</v>
      </c>
      <c r="D16" s="107">
        <f t="shared" si="0"/>
        <v>-50652</v>
      </c>
    </row>
    <row r="17" spans="1:192" ht="44.25" customHeight="1" x14ac:dyDescent="0.2">
      <c r="A17" s="183" t="s">
        <v>123</v>
      </c>
      <c r="B17" s="107">
        <v>202585</v>
      </c>
      <c r="C17" s="107">
        <v>-202585</v>
      </c>
      <c r="D17" s="107">
        <f t="shared" si="0"/>
        <v>0</v>
      </c>
    </row>
    <row r="18" spans="1:192" ht="15" x14ac:dyDescent="0.25">
      <c r="A18" s="180" t="s">
        <v>126</v>
      </c>
      <c r="B18" s="109">
        <f>SUM(B13:B17)</f>
        <v>1936748</v>
      </c>
      <c r="C18" s="109">
        <f>SUM(C13:C17)</f>
        <v>427860</v>
      </c>
      <c r="D18" s="110">
        <f t="shared" si="0"/>
        <v>2364608</v>
      </c>
    </row>
    <row r="19" spans="1:192" ht="15" x14ac:dyDescent="0.25">
      <c r="A19" s="111"/>
      <c r="B19" s="112"/>
      <c r="C19" s="112"/>
      <c r="D19" s="113"/>
    </row>
    <row r="20" spans="1:192" ht="15" x14ac:dyDescent="0.25">
      <c r="A20" s="111"/>
      <c r="B20" s="112"/>
      <c r="C20" s="112"/>
      <c r="D20" s="113"/>
    </row>
    <row r="21" spans="1:192" ht="15" x14ac:dyDescent="0.25">
      <c r="A21" s="111"/>
      <c r="B21" s="112"/>
      <c r="C21" s="112"/>
      <c r="D21" s="113"/>
    </row>
    <row r="22" spans="1:192" ht="15" x14ac:dyDescent="0.25">
      <c r="A22" s="111"/>
      <c r="B22" s="112"/>
      <c r="C22" s="112"/>
      <c r="D22" s="113"/>
    </row>
    <row r="23" spans="1:192" s="86" customFormat="1" x14ac:dyDescent="0.2">
      <c r="A23" s="114" t="s">
        <v>45</v>
      </c>
      <c r="B23" s="50"/>
      <c r="D23" s="50" t="s">
        <v>1</v>
      </c>
      <c r="G23" s="99"/>
      <c r="H23" s="99"/>
      <c r="K23" s="99"/>
      <c r="L23" s="99"/>
      <c r="O23" s="99"/>
      <c r="P23" s="99"/>
      <c r="S23" s="99"/>
      <c r="T23" s="99"/>
      <c r="W23" s="99"/>
      <c r="X23" s="99"/>
      <c r="AA23" s="99"/>
      <c r="AB23" s="99"/>
      <c r="AE23" s="99"/>
      <c r="AF23" s="99"/>
      <c r="AI23" s="99"/>
      <c r="AJ23" s="99"/>
      <c r="AM23" s="99"/>
      <c r="AN23" s="99"/>
      <c r="AQ23" s="99"/>
      <c r="AR23" s="99"/>
      <c r="AU23" s="99"/>
      <c r="AV23" s="99"/>
      <c r="AY23" s="99"/>
      <c r="AZ23" s="99"/>
      <c r="BC23" s="99"/>
      <c r="BD23" s="99"/>
      <c r="BG23" s="99"/>
      <c r="BH23" s="99"/>
      <c r="BK23" s="99"/>
      <c r="BL23" s="99"/>
      <c r="BO23" s="99"/>
      <c r="BP23" s="99"/>
      <c r="BS23" s="99"/>
      <c r="BT23" s="99"/>
      <c r="BW23" s="99"/>
      <c r="BX23" s="99"/>
      <c r="CA23" s="99"/>
      <c r="CB23" s="99"/>
      <c r="CE23" s="99"/>
      <c r="CF23" s="99"/>
      <c r="CI23" s="99"/>
      <c r="CJ23" s="99"/>
      <c r="CM23" s="99"/>
      <c r="CN23" s="99"/>
      <c r="CQ23" s="99"/>
      <c r="CR23" s="99"/>
      <c r="CU23" s="99"/>
      <c r="CV23" s="99"/>
      <c r="CY23" s="99"/>
      <c r="CZ23" s="99"/>
      <c r="DC23" s="99"/>
      <c r="DD23" s="99"/>
      <c r="DG23" s="99"/>
      <c r="DH23" s="99"/>
      <c r="DK23" s="99"/>
      <c r="DL23" s="99"/>
      <c r="DO23" s="99"/>
      <c r="DP23" s="99"/>
      <c r="DS23" s="99"/>
      <c r="DT23" s="99"/>
      <c r="DW23" s="99"/>
      <c r="DX23" s="99"/>
      <c r="EA23" s="99"/>
      <c r="EB23" s="99"/>
      <c r="EE23" s="99"/>
      <c r="EF23" s="99"/>
      <c r="EI23" s="99"/>
      <c r="EJ23" s="99"/>
      <c r="EM23" s="99"/>
      <c r="EN23" s="99"/>
      <c r="EQ23" s="99"/>
      <c r="ER23" s="99"/>
      <c r="EU23" s="99"/>
      <c r="EV23" s="99"/>
      <c r="EY23" s="99"/>
      <c r="EZ23" s="99"/>
      <c r="FC23" s="99"/>
      <c r="FD23" s="99"/>
      <c r="FG23" s="99"/>
      <c r="FH23" s="99"/>
      <c r="FK23" s="99"/>
      <c r="FL23" s="99"/>
      <c r="FO23" s="99"/>
      <c r="FP23" s="99"/>
      <c r="FS23" s="99"/>
      <c r="FT23" s="99"/>
      <c r="FW23" s="99"/>
      <c r="FX23" s="99"/>
      <c r="GA23" s="99"/>
      <c r="GB23" s="99"/>
      <c r="GE23" s="99"/>
      <c r="GF23" s="99"/>
      <c r="GI23" s="99"/>
      <c r="GJ23" s="99"/>
    </row>
    <row r="24" spans="1:192" s="86" customFormat="1" x14ac:dyDescent="0.2">
      <c r="A24" s="114"/>
      <c r="B24" s="50"/>
      <c r="D24" s="50"/>
      <c r="G24" s="99"/>
      <c r="H24" s="99"/>
      <c r="K24" s="99"/>
      <c r="L24" s="99"/>
      <c r="O24" s="99"/>
      <c r="P24" s="99"/>
      <c r="S24" s="99"/>
      <c r="T24" s="99"/>
      <c r="W24" s="99"/>
      <c r="X24" s="99"/>
      <c r="AA24" s="99"/>
      <c r="AB24" s="99"/>
      <c r="AE24" s="99"/>
      <c r="AF24" s="99"/>
      <c r="AI24" s="99"/>
      <c r="AJ24" s="99"/>
      <c r="AM24" s="99"/>
      <c r="AN24" s="99"/>
      <c r="AQ24" s="99"/>
      <c r="AR24" s="99"/>
      <c r="AU24" s="99"/>
      <c r="AV24" s="99"/>
      <c r="AY24" s="99"/>
      <c r="AZ24" s="99"/>
      <c r="BC24" s="99"/>
      <c r="BD24" s="99"/>
      <c r="BG24" s="99"/>
      <c r="BH24" s="99"/>
      <c r="BK24" s="99"/>
      <c r="BL24" s="99"/>
      <c r="BO24" s="99"/>
      <c r="BP24" s="99"/>
      <c r="BS24" s="99"/>
      <c r="BT24" s="99"/>
      <c r="BW24" s="99"/>
      <c r="BX24" s="99"/>
      <c r="CA24" s="99"/>
      <c r="CB24" s="99"/>
      <c r="CE24" s="99"/>
      <c r="CF24" s="99"/>
      <c r="CI24" s="99"/>
      <c r="CJ24" s="99"/>
      <c r="CM24" s="99"/>
      <c r="CN24" s="99"/>
      <c r="CQ24" s="99"/>
      <c r="CR24" s="99"/>
      <c r="CU24" s="99"/>
      <c r="CV24" s="99"/>
      <c r="CY24" s="99"/>
      <c r="CZ24" s="99"/>
      <c r="DC24" s="99"/>
      <c r="DD24" s="99"/>
      <c r="DG24" s="99"/>
      <c r="DH24" s="99"/>
      <c r="DK24" s="99"/>
      <c r="DL24" s="99"/>
      <c r="DO24" s="99"/>
      <c r="DP24" s="99"/>
      <c r="DS24" s="99"/>
      <c r="DT24" s="99"/>
      <c r="DW24" s="99"/>
      <c r="DX24" s="99"/>
      <c r="EA24" s="99"/>
      <c r="EB24" s="99"/>
      <c r="EE24" s="99"/>
      <c r="EF24" s="99"/>
      <c r="EI24" s="99"/>
      <c r="EJ24" s="99"/>
      <c r="EM24" s="99"/>
      <c r="EN24" s="99"/>
      <c r="EQ24" s="99"/>
      <c r="ER24" s="99"/>
      <c r="EU24" s="99"/>
      <c r="EV24" s="99"/>
      <c r="EY24" s="99"/>
      <c r="EZ24" s="99"/>
      <c r="FC24" s="99"/>
      <c r="FD24" s="99"/>
      <c r="FG24" s="99"/>
      <c r="FH24" s="99"/>
      <c r="FK24" s="99"/>
      <c r="FL24" s="99"/>
      <c r="FO24" s="99"/>
      <c r="FP24" s="99"/>
      <c r="FS24" s="99"/>
      <c r="FT24" s="99"/>
      <c r="FW24" s="99"/>
      <c r="FX24" s="99"/>
      <c r="GA24" s="99"/>
      <c r="GB24" s="99"/>
      <c r="GE24" s="99"/>
      <c r="GF24" s="99"/>
      <c r="GI24" s="99"/>
      <c r="GJ24" s="99"/>
    </row>
    <row r="25" spans="1:192" s="86" customFormat="1" x14ac:dyDescent="0.2">
      <c r="A25" s="114"/>
      <c r="B25" s="50"/>
      <c r="D25" s="50"/>
      <c r="G25" s="99"/>
      <c r="H25" s="99"/>
      <c r="K25" s="99"/>
      <c r="L25" s="99"/>
      <c r="O25" s="99"/>
      <c r="P25" s="99"/>
      <c r="S25" s="99"/>
      <c r="T25" s="99"/>
      <c r="W25" s="99"/>
      <c r="X25" s="99"/>
      <c r="AA25" s="99"/>
      <c r="AB25" s="99"/>
      <c r="AE25" s="99"/>
      <c r="AF25" s="99"/>
      <c r="AI25" s="99"/>
      <c r="AJ25" s="99"/>
      <c r="AM25" s="99"/>
      <c r="AN25" s="99"/>
      <c r="AQ25" s="99"/>
      <c r="AR25" s="99"/>
      <c r="AU25" s="99"/>
      <c r="AV25" s="99"/>
      <c r="AY25" s="99"/>
      <c r="AZ25" s="99"/>
      <c r="BC25" s="99"/>
      <c r="BD25" s="99"/>
      <c r="BG25" s="99"/>
      <c r="BH25" s="99"/>
      <c r="BK25" s="99"/>
      <c r="BL25" s="99"/>
      <c r="BO25" s="99"/>
      <c r="BP25" s="99"/>
      <c r="BS25" s="99"/>
      <c r="BT25" s="99"/>
      <c r="BW25" s="99"/>
      <c r="BX25" s="99"/>
      <c r="CA25" s="99"/>
      <c r="CB25" s="99"/>
      <c r="CE25" s="99"/>
      <c r="CF25" s="99"/>
      <c r="CI25" s="99"/>
      <c r="CJ25" s="99"/>
      <c r="CM25" s="99"/>
      <c r="CN25" s="99"/>
      <c r="CQ25" s="99"/>
      <c r="CR25" s="99"/>
      <c r="CU25" s="99"/>
      <c r="CV25" s="99"/>
      <c r="CY25" s="99"/>
      <c r="CZ25" s="99"/>
      <c r="DC25" s="99"/>
      <c r="DD25" s="99"/>
      <c r="DG25" s="99"/>
      <c r="DH25" s="99"/>
      <c r="DK25" s="99"/>
      <c r="DL25" s="99"/>
      <c r="DO25" s="99"/>
      <c r="DP25" s="99"/>
      <c r="DS25" s="99"/>
      <c r="DT25" s="99"/>
      <c r="DW25" s="99"/>
      <c r="DX25" s="99"/>
      <c r="EA25" s="99"/>
      <c r="EB25" s="99"/>
      <c r="EE25" s="99"/>
      <c r="EF25" s="99"/>
      <c r="EI25" s="99"/>
      <c r="EJ25" s="99"/>
      <c r="EM25" s="99"/>
      <c r="EN25" s="99"/>
      <c r="EQ25" s="99"/>
      <c r="ER25" s="99"/>
      <c r="EU25" s="99"/>
      <c r="EV25" s="99"/>
      <c r="EY25" s="99"/>
      <c r="EZ25" s="99"/>
      <c r="FC25" s="99"/>
      <c r="FD25" s="99"/>
      <c r="FG25" s="99"/>
      <c r="FH25" s="99"/>
      <c r="FK25" s="99"/>
      <c r="FL25" s="99"/>
      <c r="FO25" s="99"/>
      <c r="FP25" s="99"/>
      <c r="FS25" s="99"/>
      <c r="FT25" s="99"/>
      <c r="FW25" s="99"/>
      <c r="FX25" s="99"/>
      <c r="GA25" s="99"/>
      <c r="GB25" s="99"/>
      <c r="GE25" s="99"/>
      <c r="GF25" s="99"/>
      <c r="GI25" s="99"/>
      <c r="GJ25" s="99"/>
    </row>
    <row r="26" spans="1:192" s="86" customFormat="1" x14ac:dyDescent="0.2">
      <c r="A26" s="114" t="s">
        <v>46</v>
      </c>
      <c r="B26" s="50"/>
      <c r="D26" s="50" t="s">
        <v>2</v>
      </c>
    </row>
    <row r="27" spans="1:192" x14ac:dyDescent="0.2">
      <c r="A27" s="115"/>
      <c r="B27" s="116"/>
      <c r="C27" s="116"/>
      <c r="D27" s="116"/>
    </row>
    <row r="28" spans="1:192" x14ac:dyDescent="0.2">
      <c r="A28" s="117"/>
      <c r="B28" s="118"/>
    </row>
    <row r="29" spans="1:192" x14ac:dyDescent="0.2">
      <c r="A29" s="117"/>
      <c r="B29" s="117"/>
    </row>
    <row r="30" spans="1:192" x14ac:dyDescent="0.2">
      <c r="A30" s="184"/>
      <c r="B30" s="185"/>
      <c r="E30" s="114"/>
    </row>
    <row r="31" spans="1:192" x14ac:dyDescent="0.2">
      <c r="A31" s="184"/>
      <c r="B31" s="184"/>
    </row>
    <row r="32" spans="1:192" ht="15" x14ac:dyDescent="0.25">
      <c r="A32" s="188"/>
      <c r="B32" s="188"/>
      <c r="C32" s="101"/>
      <c r="D32" s="101"/>
    </row>
    <row r="33" spans="1:2" x14ac:dyDescent="0.2">
      <c r="A33" s="184"/>
      <c r="B33" s="184"/>
    </row>
    <row r="34" spans="1:2" x14ac:dyDescent="0.2">
      <c r="A34" s="114"/>
      <c r="B34" s="114"/>
    </row>
    <row r="35" spans="1:2" x14ac:dyDescent="0.2">
      <c r="A35" s="116"/>
    </row>
  </sheetData>
  <mergeCells count="2">
    <mergeCell ref="A1:D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25" workbookViewId="0">
      <selection activeCell="A29" sqref="A29"/>
    </sheetView>
  </sheetViews>
  <sheetFormatPr defaultRowHeight="15" x14ac:dyDescent="0.25"/>
  <cols>
    <col min="1" max="1" width="118.28515625" customWidth="1"/>
    <col min="257" max="257" width="118.28515625" customWidth="1"/>
    <col min="513" max="513" width="118.28515625" customWidth="1"/>
    <col min="769" max="769" width="118.28515625" customWidth="1"/>
    <col min="1025" max="1025" width="118.28515625" customWidth="1"/>
    <col min="1281" max="1281" width="118.28515625" customWidth="1"/>
    <col min="1537" max="1537" width="118.28515625" customWidth="1"/>
    <col min="1793" max="1793" width="118.28515625" customWidth="1"/>
    <col min="2049" max="2049" width="118.28515625" customWidth="1"/>
    <col min="2305" max="2305" width="118.28515625" customWidth="1"/>
    <col min="2561" max="2561" width="118.28515625" customWidth="1"/>
    <col min="2817" max="2817" width="118.28515625" customWidth="1"/>
    <col min="3073" max="3073" width="118.28515625" customWidth="1"/>
    <col min="3329" max="3329" width="118.28515625" customWidth="1"/>
    <col min="3585" max="3585" width="118.28515625" customWidth="1"/>
    <col min="3841" max="3841" width="118.28515625" customWidth="1"/>
    <col min="4097" max="4097" width="118.28515625" customWidth="1"/>
    <col min="4353" max="4353" width="118.28515625" customWidth="1"/>
    <col min="4609" max="4609" width="118.28515625" customWidth="1"/>
    <col min="4865" max="4865" width="118.28515625" customWidth="1"/>
    <col min="5121" max="5121" width="118.28515625" customWidth="1"/>
    <col min="5377" max="5377" width="118.28515625" customWidth="1"/>
    <col min="5633" max="5633" width="118.28515625" customWidth="1"/>
    <col min="5889" max="5889" width="118.28515625" customWidth="1"/>
    <col min="6145" max="6145" width="118.28515625" customWidth="1"/>
    <col min="6401" max="6401" width="118.28515625" customWidth="1"/>
    <col min="6657" max="6657" width="118.28515625" customWidth="1"/>
    <col min="6913" max="6913" width="118.28515625" customWidth="1"/>
    <col min="7169" max="7169" width="118.28515625" customWidth="1"/>
    <col min="7425" max="7425" width="118.28515625" customWidth="1"/>
    <col min="7681" max="7681" width="118.28515625" customWidth="1"/>
    <col min="7937" max="7937" width="118.28515625" customWidth="1"/>
    <col min="8193" max="8193" width="118.28515625" customWidth="1"/>
    <col min="8449" max="8449" width="118.28515625" customWidth="1"/>
    <col min="8705" max="8705" width="118.28515625" customWidth="1"/>
    <col min="8961" max="8961" width="118.28515625" customWidth="1"/>
    <col min="9217" max="9217" width="118.28515625" customWidth="1"/>
    <col min="9473" max="9473" width="118.28515625" customWidth="1"/>
    <col min="9729" max="9729" width="118.28515625" customWidth="1"/>
    <col min="9985" max="9985" width="118.28515625" customWidth="1"/>
    <col min="10241" max="10241" width="118.28515625" customWidth="1"/>
    <col min="10497" max="10497" width="118.28515625" customWidth="1"/>
    <col min="10753" max="10753" width="118.28515625" customWidth="1"/>
    <col min="11009" max="11009" width="118.28515625" customWidth="1"/>
    <col min="11265" max="11265" width="118.28515625" customWidth="1"/>
    <col min="11521" max="11521" width="118.28515625" customWidth="1"/>
    <col min="11777" max="11777" width="118.28515625" customWidth="1"/>
    <col min="12033" max="12033" width="118.28515625" customWidth="1"/>
    <col min="12289" max="12289" width="118.28515625" customWidth="1"/>
    <col min="12545" max="12545" width="118.28515625" customWidth="1"/>
    <col min="12801" max="12801" width="118.28515625" customWidth="1"/>
    <col min="13057" max="13057" width="118.28515625" customWidth="1"/>
    <col min="13313" max="13313" width="118.28515625" customWidth="1"/>
    <col min="13569" max="13569" width="118.28515625" customWidth="1"/>
    <col min="13825" max="13825" width="118.28515625" customWidth="1"/>
    <col min="14081" max="14081" width="118.28515625" customWidth="1"/>
    <col min="14337" max="14337" width="118.28515625" customWidth="1"/>
    <col min="14593" max="14593" width="118.28515625" customWidth="1"/>
    <col min="14849" max="14849" width="118.28515625" customWidth="1"/>
    <col min="15105" max="15105" width="118.28515625" customWidth="1"/>
    <col min="15361" max="15361" width="118.28515625" customWidth="1"/>
    <col min="15617" max="15617" width="118.28515625" customWidth="1"/>
    <col min="15873" max="15873" width="118.28515625" customWidth="1"/>
    <col min="16129" max="16129" width="118.28515625" customWidth="1"/>
  </cols>
  <sheetData>
    <row r="1" spans="1:1" x14ac:dyDescent="0.25">
      <c r="A1" s="220" t="s">
        <v>184</v>
      </c>
    </row>
    <row r="2" spans="1:1" ht="15.75" x14ac:dyDescent="0.25">
      <c r="A2" s="221"/>
    </row>
    <row r="3" spans="1:1" ht="15.75" x14ac:dyDescent="0.25">
      <c r="A3" s="222" t="s">
        <v>185</v>
      </c>
    </row>
    <row r="4" spans="1:1" ht="15.75" x14ac:dyDescent="0.25">
      <c r="A4" s="222" t="s">
        <v>186</v>
      </c>
    </row>
    <row r="5" spans="1:1" ht="15.75" x14ac:dyDescent="0.25">
      <c r="A5" s="222" t="s">
        <v>167</v>
      </c>
    </row>
    <row r="6" spans="1:1" ht="15.75" x14ac:dyDescent="0.25">
      <c r="A6" s="222" t="s">
        <v>168</v>
      </c>
    </row>
    <row r="7" spans="1:1" ht="15.75" x14ac:dyDescent="0.25">
      <c r="A7" s="223"/>
    </row>
    <row r="8" spans="1:1" ht="30" x14ac:dyDescent="0.25">
      <c r="A8" s="224" t="s">
        <v>211</v>
      </c>
    </row>
    <row r="9" spans="1:1" s="226" customFormat="1" x14ac:dyDescent="0.25">
      <c r="A9" s="225" t="s">
        <v>187</v>
      </c>
    </row>
    <row r="10" spans="1:1" ht="45" x14ac:dyDescent="0.25">
      <c r="A10" s="225" t="s">
        <v>188</v>
      </c>
    </row>
    <row r="11" spans="1:1" ht="30" x14ac:dyDescent="0.25">
      <c r="A11" s="225" t="s">
        <v>189</v>
      </c>
    </row>
    <row r="12" spans="1:1" ht="30" x14ac:dyDescent="0.25">
      <c r="A12" s="225" t="s">
        <v>190</v>
      </c>
    </row>
    <row r="13" spans="1:1" ht="30" x14ac:dyDescent="0.25">
      <c r="A13" s="227" t="s">
        <v>212</v>
      </c>
    </row>
    <row r="14" spans="1:1" ht="30" x14ac:dyDescent="0.25">
      <c r="A14" s="225" t="s">
        <v>213</v>
      </c>
    </row>
    <row r="15" spans="1:1" ht="30" x14ac:dyDescent="0.25">
      <c r="A15" s="228" t="s">
        <v>191</v>
      </c>
    </row>
    <row r="16" spans="1:1" ht="30" x14ac:dyDescent="0.25">
      <c r="A16" s="225" t="s">
        <v>192</v>
      </c>
    </row>
    <row r="17" spans="1:1" ht="30" x14ac:dyDescent="0.25">
      <c r="A17" s="225" t="s">
        <v>193</v>
      </c>
    </row>
    <row r="18" spans="1:1" ht="30" x14ac:dyDescent="0.25">
      <c r="A18" s="225" t="s">
        <v>194</v>
      </c>
    </row>
    <row r="19" spans="1:1" ht="30" x14ac:dyDescent="0.25">
      <c r="A19" s="225" t="s">
        <v>195</v>
      </c>
    </row>
    <row r="20" spans="1:1" ht="30" x14ac:dyDescent="0.25">
      <c r="A20" s="225" t="s">
        <v>196</v>
      </c>
    </row>
    <row r="21" spans="1:1" x14ac:dyDescent="0.25">
      <c r="A21" s="225" t="s">
        <v>197</v>
      </c>
    </row>
    <row r="22" spans="1:1" x14ac:dyDescent="0.25">
      <c r="A22" s="225" t="s">
        <v>198</v>
      </c>
    </row>
    <row r="23" spans="1:1" x14ac:dyDescent="0.25">
      <c r="A23" s="233" t="s">
        <v>214</v>
      </c>
    </row>
    <row r="24" spans="1:1" ht="138" customHeight="1" x14ac:dyDescent="0.25">
      <c r="A24" s="235" t="s">
        <v>215</v>
      </c>
    </row>
    <row r="25" spans="1:1" x14ac:dyDescent="0.25">
      <c r="A25" s="234" t="s">
        <v>199</v>
      </c>
    </row>
    <row r="26" spans="1:1" ht="30" x14ac:dyDescent="0.25">
      <c r="A26" s="225" t="s">
        <v>200</v>
      </c>
    </row>
    <row r="27" spans="1:1" ht="30" x14ac:dyDescent="0.25">
      <c r="A27" s="225" t="s">
        <v>201</v>
      </c>
    </row>
    <row r="28" spans="1:1" ht="30" x14ac:dyDescent="0.25">
      <c r="A28" s="229" t="s">
        <v>202</v>
      </c>
    </row>
    <row r="29" spans="1:1" ht="45" x14ac:dyDescent="0.25">
      <c r="A29" s="230" t="s">
        <v>203</v>
      </c>
    </row>
    <row r="30" spans="1:1" ht="45" x14ac:dyDescent="0.25">
      <c r="A30" s="230" t="s">
        <v>204</v>
      </c>
    </row>
    <row r="31" spans="1:1" s="226" customFormat="1" x14ac:dyDescent="0.25">
      <c r="A31" s="225" t="s">
        <v>205</v>
      </c>
    </row>
    <row r="32" spans="1:1" ht="15.75" x14ac:dyDescent="0.25">
      <c r="A32" s="223"/>
    </row>
    <row r="33" spans="1:7" ht="15.75" x14ac:dyDescent="0.25">
      <c r="A33" s="223"/>
    </row>
    <row r="34" spans="1:7" ht="15.75" x14ac:dyDescent="0.25">
      <c r="A34" s="231" t="s">
        <v>206</v>
      </c>
      <c r="G34" s="223" t="s">
        <v>207</v>
      </c>
    </row>
    <row r="35" spans="1:7" x14ac:dyDescent="0.25">
      <c r="A35" s="231"/>
    </row>
    <row r="36" spans="1:7" x14ac:dyDescent="0.25">
      <c r="A36" s="134"/>
    </row>
    <row r="37" spans="1:7" ht="15.75" x14ac:dyDescent="0.25">
      <c r="A37" s="219" t="s">
        <v>208</v>
      </c>
      <c r="F37" s="232" t="s">
        <v>209</v>
      </c>
      <c r="G37" s="232" t="s">
        <v>210</v>
      </c>
    </row>
    <row r="38" spans="1:7" x14ac:dyDescent="0.25">
      <c r="A38" s="15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E26" sqref="E26"/>
    </sheetView>
  </sheetViews>
  <sheetFormatPr defaultRowHeight="14.25" x14ac:dyDescent="0.2"/>
  <cols>
    <col min="1" max="1" width="19.7109375" style="117" customWidth="1"/>
    <col min="2" max="2" width="39.42578125" style="117" customWidth="1"/>
    <col min="3" max="3" width="23.7109375" style="117" customWidth="1"/>
    <col min="4" max="4" width="21.7109375" style="117" customWidth="1"/>
    <col min="5" max="5" width="30.42578125" style="117" customWidth="1"/>
    <col min="6" max="256" width="9.140625" style="117"/>
    <col min="257" max="257" width="19.7109375" style="117" customWidth="1"/>
    <col min="258" max="258" width="39.42578125" style="117" customWidth="1"/>
    <col min="259" max="259" width="23.7109375" style="117" customWidth="1"/>
    <col min="260" max="260" width="21.7109375" style="117" customWidth="1"/>
    <col min="261" max="261" width="30.42578125" style="117" customWidth="1"/>
    <col min="262" max="512" width="9.140625" style="117"/>
    <col min="513" max="513" width="19.7109375" style="117" customWidth="1"/>
    <col min="514" max="514" width="39.42578125" style="117" customWidth="1"/>
    <col min="515" max="515" width="23.7109375" style="117" customWidth="1"/>
    <col min="516" max="516" width="21.7109375" style="117" customWidth="1"/>
    <col min="517" max="517" width="30.42578125" style="117" customWidth="1"/>
    <col min="518" max="768" width="9.140625" style="117"/>
    <col min="769" max="769" width="19.7109375" style="117" customWidth="1"/>
    <col min="770" max="770" width="39.42578125" style="117" customWidth="1"/>
    <col min="771" max="771" width="23.7109375" style="117" customWidth="1"/>
    <col min="772" max="772" width="21.7109375" style="117" customWidth="1"/>
    <col min="773" max="773" width="30.42578125" style="117" customWidth="1"/>
    <col min="774" max="1024" width="9.140625" style="117"/>
    <col min="1025" max="1025" width="19.7109375" style="117" customWidth="1"/>
    <col min="1026" max="1026" width="39.42578125" style="117" customWidth="1"/>
    <col min="1027" max="1027" width="23.7109375" style="117" customWidth="1"/>
    <col min="1028" max="1028" width="21.7109375" style="117" customWidth="1"/>
    <col min="1029" max="1029" width="30.42578125" style="117" customWidth="1"/>
    <col min="1030" max="1280" width="9.140625" style="117"/>
    <col min="1281" max="1281" width="19.7109375" style="117" customWidth="1"/>
    <col min="1282" max="1282" width="39.42578125" style="117" customWidth="1"/>
    <col min="1283" max="1283" width="23.7109375" style="117" customWidth="1"/>
    <col min="1284" max="1284" width="21.7109375" style="117" customWidth="1"/>
    <col min="1285" max="1285" width="30.42578125" style="117" customWidth="1"/>
    <col min="1286" max="1536" width="9.140625" style="117"/>
    <col min="1537" max="1537" width="19.7109375" style="117" customWidth="1"/>
    <col min="1538" max="1538" width="39.42578125" style="117" customWidth="1"/>
    <col min="1539" max="1539" width="23.7109375" style="117" customWidth="1"/>
    <col min="1540" max="1540" width="21.7109375" style="117" customWidth="1"/>
    <col min="1541" max="1541" width="30.42578125" style="117" customWidth="1"/>
    <col min="1542" max="1792" width="9.140625" style="117"/>
    <col min="1793" max="1793" width="19.7109375" style="117" customWidth="1"/>
    <col min="1794" max="1794" width="39.42578125" style="117" customWidth="1"/>
    <col min="1795" max="1795" width="23.7109375" style="117" customWidth="1"/>
    <col min="1796" max="1796" width="21.7109375" style="117" customWidth="1"/>
    <col min="1797" max="1797" width="30.42578125" style="117" customWidth="1"/>
    <col min="1798" max="2048" width="9.140625" style="117"/>
    <col min="2049" max="2049" width="19.7109375" style="117" customWidth="1"/>
    <col min="2050" max="2050" width="39.42578125" style="117" customWidth="1"/>
    <col min="2051" max="2051" width="23.7109375" style="117" customWidth="1"/>
    <col min="2052" max="2052" width="21.7109375" style="117" customWidth="1"/>
    <col min="2053" max="2053" width="30.42578125" style="117" customWidth="1"/>
    <col min="2054" max="2304" width="9.140625" style="117"/>
    <col min="2305" max="2305" width="19.7109375" style="117" customWidth="1"/>
    <col min="2306" max="2306" width="39.42578125" style="117" customWidth="1"/>
    <col min="2307" max="2307" width="23.7109375" style="117" customWidth="1"/>
    <col min="2308" max="2308" width="21.7109375" style="117" customWidth="1"/>
    <col min="2309" max="2309" width="30.42578125" style="117" customWidth="1"/>
    <col min="2310" max="2560" width="9.140625" style="117"/>
    <col min="2561" max="2561" width="19.7109375" style="117" customWidth="1"/>
    <col min="2562" max="2562" width="39.42578125" style="117" customWidth="1"/>
    <col min="2563" max="2563" width="23.7109375" style="117" customWidth="1"/>
    <col min="2564" max="2564" width="21.7109375" style="117" customWidth="1"/>
    <col min="2565" max="2565" width="30.42578125" style="117" customWidth="1"/>
    <col min="2566" max="2816" width="9.140625" style="117"/>
    <col min="2817" max="2817" width="19.7109375" style="117" customWidth="1"/>
    <col min="2818" max="2818" width="39.42578125" style="117" customWidth="1"/>
    <col min="2819" max="2819" width="23.7109375" style="117" customWidth="1"/>
    <col min="2820" max="2820" width="21.7109375" style="117" customWidth="1"/>
    <col min="2821" max="2821" width="30.42578125" style="117" customWidth="1"/>
    <col min="2822" max="3072" width="9.140625" style="117"/>
    <col min="3073" max="3073" width="19.7109375" style="117" customWidth="1"/>
    <col min="3074" max="3074" width="39.42578125" style="117" customWidth="1"/>
    <col min="3075" max="3075" width="23.7109375" style="117" customWidth="1"/>
    <col min="3076" max="3076" width="21.7109375" style="117" customWidth="1"/>
    <col min="3077" max="3077" width="30.42578125" style="117" customWidth="1"/>
    <col min="3078" max="3328" width="9.140625" style="117"/>
    <col min="3329" max="3329" width="19.7109375" style="117" customWidth="1"/>
    <col min="3330" max="3330" width="39.42578125" style="117" customWidth="1"/>
    <col min="3331" max="3331" width="23.7109375" style="117" customWidth="1"/>
    <col min="3332" max="3332" width="21.7109375" style="117" customWidth="1"/>
    <col min="3333" max="3333" width="30.42578125" style="117" customWidth="1"/>
    <col min="3334" max="3584" width="9.140625" style="117"/>
    <col min="3585" max="3585" width="19.7109375" style="117" customWidth="1"/>
    <col min="3586" max="3586" width="39.42578125" style="117" customWidth="1"/>
    <col min="3587" max="3587" width="23.7109375" style="117" customWidth="1"/>
    <col min="3588" max="3588" width="21.7109375" style="117" customWidth="1"/>
    <col min="3589" max="3589" width="30.42578125" style="117" customWidth="1"/>
    <col min="3590" max="3840" width="9.140625" style="117"/>
    <col min="3841" max="3841" width="19.7109375" style="117" customWidth="1"/>
    <col min="3842" max="3842" width="39.42578125" style="117" customWidth="1"/>
    <col min="3843" max="3843" width="23.7109375" style="117" customWidth="1"/>
    <col min="3844" max="3844" width="21.7109375" style="117" customWidth="1"/>
    <col min="3845" max="3845" width="30.42578125" style="117" customWidth="1"/>
    <col min="3846" max="4096" width="9.140625" style="117"/>
    <col min="4097" max="4097" width="19.7109375" style="117" customWidth="1"/>
    <col min="4098" max="4098" width="39.42578125" style="117" customWidth="1"/>
    <col min="4099" max="4099" width="23.7109375" style="117" customWidth="1"/>
    <col min="4100" max="4100" width="21.7109375" style="117" customWidth="1"/>
    <col min="4101" max="4101" width="30.42578125" style="117" customWidth="1"/>
    <col min="4102" max="4352" width="9.140625" style="117"/>
    <col min="4353" max="4353" width="19.7109375" style="117" customWidth="1"/>
    <col min="4354" max="4354" width="39.42578125" style="117" customWidth="1"/>
    <col min="4355" max="4355" width="23.7109375" style="117" customWidth="1"/>
    <col min="4356" max="4356" width="21.7109375" style="117" customWidth="1"/>
    <col min="4357" max="4357" width="30.42578125" style="117" customWidth="1"/>
    <col min="4358" max="4608" width="9.140625" style="117"/>
    <col min="4609" max="4609" width="19.7109375" style="117" customWidth="1"/>
    <col min="4610" max="4610" width="39.42578125" style="117" customWidth="1"/>
    <col min="4611" max="4611" width="23.7109375" style="117" customWidth="1"/>
    <col min="4612" max="4612" width="21.7109375" style="117" customWidth="1"/>
    <col min="4613" max="4613" width="30.42578125" style="117" customWidth="1"/>
    <col min="4614" max="4864" width="9.140625" style="117"/>
    <col min="4865" max="4865" width="19.7109375" style="117" customWidth="1"/>
    <col min="4866" max="4866" width="39.42578125" style="117" customWidth="1"/>
    <col min="4867" max="4867" width="23.7109375" style="117" customWidth="1"/>
    <col min="4868" max="4868" width="21.7109375" style="117" customWidth="1"/>
    <col min="4869" max="4869" width="30.42578125" style="117" customWidth="1"/>
    <col min="4870" max="5120" width="9.140625" style="117"/>
    <col min="5121" max="5121" width="19.7109375" style="117" customWidth="1"/>
    <col min="5122" max="5122" width="39.42578125" style="117" customWidth="1"/>
    <col min="5123" max="5123" width="23.7109375" style="117" customWidth="1"/>
    <col min="5124" max="5124" width="21.7109375" style="117" customWidth="1"/>
    <col min="5125" max="5125" width="30.42578125" style="117" customWidth="1"/>
    <col min="5126" max="5376" width="9.140625" style="117"/>
    <col min="5377" max="5377" width="19.7109375" style="117" customWidth="1"/>
    <col min="5378" max="5378" width="39.42578125" style="117" customWidth="1"/>
    <col min="5379" max="5379" width="23.7109375" style="117" customWidth="1"/>
    <col min="5380" max="5380" width="21.7109375" style="117" customWidth="1"/>
    <col min="5381" max="5381" width="30.42578125" style="117" customWidth="1"/>
    <col min="5382" max="5632" width="9.140625" style="117"/>
    <col min="5633" max="5633" width="19.7109375" style="117" customWidth="1"/>
    <col min="5634" max="5634" width="39.42578125" style="117" customWidth="1"/>
    <col min="5635" max="5635" width="23.7109375" style="117" customWidth="1"/>
    <col min="5636" max="5636" width="21.7109375" style="117" customWidth="1"/>
    <col min="5637" max="5637" width="30.42578125" style="117" customWidth="1"/>
    <col min="5638" max="5888" width="9.140625" style="117"/>
    <col min="5889" max="5889" width="19.7109375" style="117" customWidth="1"/>
    <col min="5890" max="5890" width="39.42578125" style="117" customWidth="1"/>
    <col min="5891" max="5891" width="23.7109375" style="117" customWidth="1"/>
    <col min="5892" max="5892" width="21.7109375" style="117" customWidth="1"/>
    <col min="5893" max="5893" width="30.42578125" style="117" customWidth="1"/>
    <col min="5894" max="6144" width="9.140625" style="117"/>
    <col min="6145" max="6145" width="19.7109375" style="117" customWidth="1"/>
    <col min="6146" max="6146" width="39.42578125" style="117" customWidth="1"/>
    <col min="6147" max="6147" width="23.7109375" style="117" customWidth="1"/>
    <col min="6148" max="6148" width="21.7109375" style="117" customWidth="1"/>
    <col min="6149" max="6149" width="30.42578125" style="117" customWidth="1"/>
    <col min="6150" max="6400" width="9.140625" style="117"/>
    <col min="6401" max="6401" width="19.7109375" style="117" customWidth="1"/>
    <col min="6402" max="6402" width="39.42578125" style="117" customWidth="1"/>
    <col min="6403" max="6403" width="23.7109375" style="117" customWidth="1"/>
    <col min="6404" max="6404" width="21.7109375" style="117" customWidth="1"/>
    <col min="6405" max="6405" width="30.42578125" style="117" customWidth="1"/>
    <col min="6406" max="6656" width="9.140625" style="117"/>
    <col min="6657" max="6657" width="19.7109375" style="117" customWidth="1"/>
    <col min="6658" max="6658" width="39.42578125" style="117" customWidth="1"/>
    <col min="6659" max="6659" width="23.7109375" style="117" customWidth="1"/>
    <col min="6660" max="6660" width="21.7109375" style="117" customWidth="1"/>
    <col min="6661" max="6661" width="30.42578125" style="117" customWidth="1"/>
    <col min="6662" max="6912" width="9.140625" style="117"/>
    <col min="6913" max="6913" width="19.7109375" style="117" customWidth="1"/>
    <col min="6914" max="6914" width="39.42578125" style="117" customWidth="1"/>
    <col min="6915" max="6915" width="23.7109375" style="117" customWidth="1"/>
    <col min="6916" max="6916" width="21.7109375" style="117" customWidth="1"/>
    <col min="6917" max="6917" width="30.42578125" style="117" customWidth="1"/>
    <col min="6918" max="7168" width="9.140625" style="117"/>
    <col min="7169" max="7169" width="19.7109375" style="117" customWidth="1"/>
    <col min="7170" max="7170" width="39.42578125" style="117" customWidth="1"/>
    <col min="7171" max="7171" width="23.7109375" style="117" customWidth="1"/>
    <col min="7172" max="7172" width="21.7109375" style="117" customWidth="1"/>
    <col min="7173" max="7173" width="30.42578125" style="117" customWidth="1"/>
    <col min="7174" max="7424" width="9.140625" style="117"/>
    <col min="7425" max="7425" width="19.7109375" style="117" customWidth="1"/>
    <col min="7426" max="7426" width="39.42578125" style="117" customWidth="1"/>
    <col min="7427" max="7427" width="23.7109375" style="117" customWidth="1"/>
    <col min="7428" max="7428" width="21.7109375" style="117" customWidth="1"/>
    <col min="7429" max="7429" width="30.42578125" style="117" customWidth="1"/>
    <col min="7430" max="7680" width="9.140625" style="117"/>
    <col min="7681" max="7681" width="19.7109375" style="117" customWidth="1"/>
    <col min="7682" max="7682" width="39.42578125" style="117" customWidth="1"/>
    <col min="7683" max="7683" width="23.7109375" style="117" customWidth="1"/>
    <col min="7684" max="7684" width="21.7109375" style="117" customWidth="1"/>
    <col min="7685" max="7685" width="30.42578125" style="117" customWidth="1"/>
    <col min="7686" max="7936" width="9.140625" style="117"/>
    <col min="7937" max="7937" width="19.7109375" style="117" customWidth="1"/>
    <col min="7938" max="7938" width="39.42578125" style="117" customWidth="1"/>
    <col min="7939" max="7939" width="23.7109375" style="117" customWidth="1"/>
    <col min="7940" max="7940" width="21.7109375" style="117" customWidth="1"/>
    <col min="7941" max="7941" width="30.42578125" style="117" customWidth="1"/>
    <col min="7942" max="8192" width="9.140625" style="117"/>
    <col min="8193" max="8193" width="19.7109375" style="117" customWidth="1"/>
    <col min="8194" max="8194" width="39.42578125" style="117" customWidth="1"/>
    <col min="8195" max="8195" width="23.7109375" style="117" customWidth="1"/>
    <col min="8196" max="8196" width="21.7109375" style="117" customWidth="1"/>
    <col min="8197" max="8197" width="30.42578125" style="117" customWidth="1"/>
    <col min="8198" max="8448" width="9.140625" style="117"/>
    <col min="8449" max="8449" width="19.7109375" style="117" customWidth="1"/>
    <col min="8450" max="8450" width="39.42578125" style="117" customWidth="1"/>
    <col min="8451" max="8451" width="23.7109375" style="117" customWidth="1"/>
    <col min="8452" max="8452" width="21.7109375" style="117" customWidth="1"/>
    <col min="8453" max="8453" width="30.42578125" style="117" customWidth="1"/>
    <col min="8454" max="8704" width="9.140625" style="117"/>
    <col min="8705" max="8705" width="19.7109375" style="117" customWidth="1"/>
    <col min="8706" max="8706" width="39.42578125" style="117" customWidth="1"/>
    <col min="8707" max="8707" width="23.7109375" style="117" customWidth="1"/>
    <col min="8708" max="8708" width="21.7109375" style="117" customWidth="1"/>
    <col min="8709" max="8709" width="30.42578125" style="117" customWidth="1"/>
    <col min="8710" max="8960" width="9.140625" style="117"/>
    <col min="8961" max="8961" width="19.7109375" style="117" customWidth="1"/>
    <col min="8962" max="8962" width="39.42578125" style="117" customWidth="1"/>
    <col min="8963" max="8963" width="23.7109375" style="117" customWidth="1"/>
    <col min="8964" max="8964" width="21.7109375" style="117" customWidth="1"/>
    <col min="8965" max="8965" width="30.42578125" style="117" customWidth="1"/>
    <col min="8966" max="9216" width="9.140625" style="117"/>
    <col min="9217" max="9217" width="19.7109375" style="117" customWidth="1"/>
    <col min="9218" max="9218" width="39.42578125" style="117" customWidth="1"/>
    <col min="9219" max="9219" width="23.7109375" style="117" customWidth="1"/>
    <col min="9220" max="9220" width="21.7109375" style="117" customWidth="1"/>
    <col min="9221" max="9221" width="30.42578125" style="117" customWidth="1"/>
    <col min="9222" max="9472" width="9.140625" style="117"/>
    <col min="9473" max="9473" width="19.7109375" style="117" customWidth="1"/>
    <col min="9474" max="9474" width="39.42578125" style="117" customWidth="1"/>
    <col min="9475" max="9475" width="23.7109375" style="117" customWidth="1"/>
    <col min="9476" max="9476" width="21.7109375" style="117" customWidth="1"/>
    <col min="9477" max="9477" width="30.42578125" style="117" customWidth="1"/>
    <col min="9478" max="9728" width="9.140625" style="117"/>
    <col min="9729" max="9729" width="19.7109375" style="117" customWidth="1"/>
    <col min="9730" max="9730" width="39.42578125" style="117" customWidth="1"/>
    <col min="9731" max="9731" width="23.7109375" style="117" customWidth="1"/>
    <col min="9732" max="9732" width="21.7109375" style="117" customWidth="1"/>
    <col min="9733" max="9733" width="30.42578125" style="117" customWidth="1"/>
    <col min="9734" max="9984" width="9.140625" style="117"/>
    <col min="9985" max="9985" width="19.7109375" style="117" customWidth="1"/>
    <col min="9986" max="9986" width="39.42578125" style="117" customWidth="1"/>
    <col min="9987" max="9987" width="23.7109375" style="117" customWidth="1"/>
    <col min="9988" max="9988" width="21.7109375" style="117" customWidth="1"/>
    <col min="9989" max="9989" width="30.42578125" style="117" customWidth="1"/>
    <col min="9990" max="10240" width="9.140625" style="117"/>
    <col min="10241" max="10241" width="19.7109375" style="117" customWidth="1"/>
    <col min="10242" max="10242" width="39.42578125" style="117" customWidth="1"/>
    <col min="10243" max="10243" width="23.7109375" style="117" customWidth="1"/>
    <col min="10244" max="10244" width="21.7109375" style="117" customWidth="1"/>
    <col min="10245" max="10245" width="30.42578125" style="117" customWidth="1"/>
    <col min="10246" max="10496" width="9.140625" style="117"/>
    <col min="10497" max="10497" width="19.7109375" style="117" customWidth="1"/>
    <col min="10498" max="10498" width="39.42578125" style="117" customWidth="1"/>
    <col min="10499" max="10499" width="23.7109375" style="117" customWidth="1"/>
    <col min="10500" max="10500" width="21.7109375" style="117" customWidth="1"/>
    <col min="10501" max="10501" width="30.42578125" style="117" customWidth="1"/>
    <col min="10502" max="10752" width="9.140625" style="117"/>
    <col min="10753" max="10753" width="19.7109375" style="117" customWidth="1"/>
    <col min="10754" max="10754" width="39.42578125" style="117" customWidth="1"/>
    <col min="10755" max="10755" width="23.7109375" style="117" customWidth="1"/>
    <col min="10756" max="10756" width="21.7109375" style="117" customWidth="1"/>
    <col min="10757" max="10757" width="30.42578125" style="117" customWidth="1"/>
    <col min="10758" max="11008" width="9.140625" style="117"/>
    <col min="11009" max="11009" width="19.7109375" style="117" customWidth="1"/>
    <col min="11010" max="11010" width="39.42578125" style="117" customWidth="1"/>
    <col min="11011" max="11011" width="23.7109375" style="117" customWidth="1"/>
    <col min="11012" max="11012" width="21.7109375" style="117" customWidth="1"/>
    <col min="11013" max="11013" width="30.42578125" style="117" customWidth="1"/>
    <col min="11014" max="11264" width="9.140625" style="117"/>
    <col min="11265" max="11265" width="19.7109375" style="117" customWidth="1"/>
    <col min="11266" max="11266" width="39.42578125" style="117" customWidth="1"/>
    <col min="11267" max="11267" width="23.7109375" style="117" customWidth="1"/>
    <col min="11268" max="11268" width="21.7109375" style="117" customWidth="1"/>
    <col min="11269" max="11269" width="30.42578125" style="117" customWidth="1"/>
    <col min="11270" max="11520" width="9.140625" style="117"/>
    <col min="11521" max="11521" width="19.7109375" style="117" customWidth="1"/>
    <col min="11522" max="11522" width="39.42578125" style="117" customWidth="1"/>
    <col min="11523" max="11523" width="23.7109375" style="117" customWidth="1"/>
    <col min="11524" max="11524" width="21.7109375" style="117" customWidth="1"/>
    <col min="11525" max="11525" width="30.42578125" style="117" customWidth="1"/>
    <col min="11526" max="11776" width="9.140625" style="117"/>
    <col min="11777" max="11777" width="19.7109375" style="117" customWidth="1"/>
    <col min="11778" max="11778" width="39.42578125" style="117" customWidth="1"/>
    <col min="11779" max="11779" width="23.7109375" style="117" customWidth="1"/>
    <col min="11780" max="11780" width="21.7109375" style="117" customWidth="1"/>
    <col min="11781" max="11781" width="30.42578125" style="117" customWidth="1"/>
    <col min="11782" max="12032" width="9.140625" style="117"/>
    <col min="12033" max="12033" width="19.7109375" style="117" customWidth="1"/>
    <col min="12034" max="12034" width="39.42578125" style="117" customWidth="1"/>
    <col min="12035" max="12035" width="23.7109375" style="117" customWidth="1"/>
    <col min="12036" max="12036" width="21.7109375" style="117" customWidth="1"/>
    <col min="12037" max="12037" width="30.42578125" style="117" customWidth="1"/>
    <col min="12038" max="12288" width="9.140625" style="117"/>
    <col min="12289" max="12289" width="19.7109375" style="117" customWidth="1"/>
    <col min="12290" max="12290" width="39.42578125" style="117" customWidth="1"/>
    <col min="12291" max="12291" width="23.7109375" style="117" customWidth="1"/>
    <col min="12292" max="12292" width="21.7109375" style="117" customWidth="1"/>
    <col min="12293" max="12293" width="30.42578125" style="117" customWidth="1"/>
    <col min="12294" max="12544" width="9.140625" style="117"/>
    <col min="12545" max="12545" width="19.7109375" style="117" customWidth="1"/>
    <col min="12546" max="12546" width="39.42578125" style="117" customWidth="1"/>
    <col min="12547" max="12547" width="23.7109375" style="117" customWidth="1"/>
    <col min="12548" max="12548" width="21.7109375" style="117" customWidth="1"/>
    <col min="12549" max="12549" width="30.42578125" style="117" customWidth="1"/>
    <col min="12550" max="12800" width="9.140625" style="117"/>
    <col min="12801" max="12801" width="19.7109375" style="117" customWidth="1"/>
    <col min="12802" max="12802" width="39.42578125" style="117" customWidth="1"/>
    <col min="12803" max="12803" width="23.7109375" style="117" customWidth="1"/>
    <col min="12804" max="12804" width="21.7109375" style="117" customWidth="1"/>
    <col min="12805" max="12805" width="30.42578125" style="117" customWidth="1"/>
    <col min="12806" max="13056" width="9.140625" style="117"/>
    <col min="13057" max="13057" width="19.7109375" style="117" customWidth="1"/>
    <col min="13058" max="13058" width="39.42578125" style="117" customWidth="1"/>
    <col min="13059" max="13059" width="23.7109375" style="117" customWidth="1"/>
    <col min="13060" max="13060" width="21.7109375" style="117" customWidth="1"/>
    <col min="13061" max="13061" width="30.42578125" style="117" customWidth="1"/>
    <col min="13062" max="13312" width="9.140625" style="117"/>
    <col min="13313" max="13313" width="19.7109375" style="117" customWidth="1"/>
    <col min="13314" max="13314" width="39.42578125" style="117" customWidth="1"/>
    <col min="13315" max="13315" width="23.7109375" style="117" customWidth="1"/>
    <col min="13316" max="13316" width="21.7109375" style="117" customWidth="1"/>
    <col min="13317" max="13317" width="30.42578125" style="117" customWidth="1"/>
    <col min="13318" max="13568" width="9.140625" style="117"/>
    <col min="13569" max="13569" width="19.7109375" style="117" customWidth="1"/>
    <col min="13570" max="13570" width="39.42578125" style="117" customWidth="1"/>
    <col min="13571" max="13571" width="23.7109375" style="117" customWidth="1"/>
    <col min="13572" max="13572" width="21.7109375" style="117" customWidth="1"/>
    <col min="13573" max="13573" width="30.42578125" style="117" customWidth="1"/>
    <col min="13574" max="13824" width="9.140625" style="117"/>
    <col min="13825" max="13825" width="19.7109375" style="117" customWidth="1"/>
    <col min="13826" max="13826" width="39.42578125" style="117" customWidth="1"/>
    <col min="13827" max="13827" width="23.7109375" style="117" customWidth="1"/>
    <col min="13828" max="13828" width="21.7109375" style="117" customWidth="1"/>
    <col min="13829" max="13829" width="30.42578125" style="117" customWidth="1"/>
    <col min="13830" max="14080" width="9.140625" style="117"/>
    <col min="14081" max="14081" width="19.7109375" style="117" customWidth="1"/>
    <col min="14082" max="14082" width="39.42578125" style="117" customWidth="1"/>
    <col min="14083" max="14083" width="23.7109375" style="117" customWidth="1"/>
    <col min="14084" max="14084" width="21.7109375" style="117" customWidth="1"/>
    <col min="14085" max="14085" width="30.42578125" style="117" customWidth="1"/>
    <col min="14086" max="14336" width="9.140625" style="117"/>
    <col min="14337" max="14337" width="19.7109375" style="117" customWidth="1"/>
    <col min="14338" max="14338" width="39.42578125" style="117" customWidth="1"/>
    <col min="14339" max="14339" width="23.7109375" style="117" customWidth="1"/>
    <col min="14340" max="14340" width="21.7109375" style="117" customWidth="1"/>
    <col min="14341" max="14341" width="30.42578125" style="117" customWidth="1"/>
    <col min="14342" max="14592" width="9.140625" style="117"/>
    <col min="14593" max="14593" width="19.7109375" style="117" customWidth="1"/>
    <col min="14594" max="14594" width="39.42578125" style="117" customWidth="1"/>
    <col min="14595" max="14595" width="23.7109375" style="117" customWidth="1"/>
    <col min="14596" max="14596" width="21.7109375" style="117" customWidth="1"/>
    <col min="14597" max="14597" width="30.42578125" style="117" customWidth="1"/>
    <col min="14598" max="14848" width="9.140625" style="117"/>
    <col min="14849" max="14849" width="19.7109375" style="117" customWidth="1"/>
    <col min="14850" max="14850" width="39.42578125" style="117" customWidth="1"/>
    <col min="14851" max="14851" width="23.7109375" style="117" customWidth="1"/>
    <col min="14852" max="14852" width="21.7109375" style="117" customWidth="1"/>
    <col min="14853" max="14853" width="30.42578125" style="117" customWidth="1"/>
    <col min="14854" max="15104" width="9.140625" style="117"/>
    <col min="15105" max="15105" width="19.7109375" style="117" customWidth="1"/>
    <col min="15106" max="15106" width="39.42578125" style="117" customWidth="1"/>
    <col min="15107" max="15107" width="23.7109375" style="117" customWidth="1"/>
    <col min="15108" max="15108" width="21.7109375" style="117" customWidth="1"/>
    <col min="15109" max="15109" width="30.42578125" style="117" customWidth="1"/>
    <col min="15110" max="15360" width="9.140625" style="117"/>
    <col min="15361" max="15361" width="19.7109375" style="117" customWidth="1"/>
    <col min="15362" max="15362" width="39.42578125" style="117" customWidth="1"/>
    <col min="15363" max="15363" width="23.7109375" style="117" customWidth="1"/>
    <col min="15364" max="15364" width="21.7109375" style="117" customWidth="1"/>
    <col min="15365" max="15365" width="30.42578125" style="117" customWidth="1"/>
    <col min="15366" max="15616" width="9.140625" style="117"/>
    <col min="15617" max="15617" width="19.7109375" style="117" customWidth="1"/>
    <col min="15618" max="15618" width="39.42578125" style="117" customWidth="1"/>
    <col min="15619" max="15619" width="23.7109375" style="117" customWidth="1"/>
    <col min="15620" max="15620" width="21.7109375" style="117" customWidth="1"/>
    <col min="15621" max="15621" width="30.42578125" style="117" customWidth="1"/>
    <col min="15622" max="15872" width="9.140625" style="117"/>
    <col min="15873" max="15873" width="19.7109375" style="117" customWidth="1"/>
    <col min="15874" max="15874" width="39.42578125" style="117" customWidth="1"/>
    <col min="15875" max="15875" width="23.7109375" style="117" customWidth="1"/>
    <col min="15876" max="15876" width="21.7109375" style="117" customWidth="1"/>
    <col min="15877" max="15877" width="30.42578125" style="117" customWidth="1"/>
    <col min="15878" max="16128" width="9.140625" style="117"/>
    <col min="16129" max="16129" width="19.7109375" style="117" customWidth="1"/>
    <col min="16130" max="16130" width="39.42578125" style="117" customWidth="1"/>
    <col min="16131" max="16131" width="23.7109375" style="117" customWidth="1"/>
    <col min="16132" max="16132" width="21.7109375" style="117" customWidth="1"/>
    <col min="16133" max="16133" width="30.42578125" style="117" customWidth="1"/>
    <col min="16134" max="16384" width="9.140625" style="117"/>
  </cols>
  <sheetData>
    <row r="1" spans="1:5" x14ac:dyDescent="0.2">
      <c r="C1" s="117" t="s">
        <v>157</v>
      </c>
    </row>
    <row r="2" spans="1:5" x14ac:dyDescent="0.2">
      <c r="C2" s="117" t="s">
        <v>158</v>
      </c>
    </row>
    <row r="3" spans="1:5" x14ac:dyDescent="0.2">
      <c r="C3" s="117" t="s">
        <v>159</v>
      </c>
    </row>
    <row r="4" spans="1:5" x14ac:dyDescent="0.2">
      <c r="C4" s="117" t="s">
        <v>160</v>
      </c>
    </row>
    <row r="5" spans="1:5" x14ac:dyDescent="0.2">
      <c r="C5" s="117" t="s">
        <v>161</v>
      </c>
    </row>
    <row r="7" spans="1:5" x14ac:dyDescent="0.2">
      <c r="B7" s="133" t="s">
        <v>162</v>
      </c>
    </row>
    <row r="8" spans="1:5" x14ac:dyDescent="0.2">
      <c r="B8" s="133" t="s">
        <v>163</v>
      </c>
    </row>
    <row r="9" spans="1:5" x14ac:dyDescent="0.2">
      <c r="B9" s="133" t="s">
        <v>164</v>
      </c>
    </row>
    <row r="11" spans="1:5" x14ac:dyDescent="0.2">
      <c r="A11" s="212" t="s">
        <v>165</v>
      </c>
      <c r="B11" s="213"/>
      <c r="C11" s="213"/>
      <c r="D11" s="213"/>
      <c r="E11" s="213"/>
    </row>
    <row r="12" spans="1:5" x14ac:dyDescent="0.2">
      <c r="A12" s="212" t="s">
        <v>166</v>
      </c>
      <c r="B12" s="213"/>
      <c r="C12" s="213"/>
      <c r="D12" s="213"/>
      <c r="E12" s="213"/>
    </row>
    <row r="13" spans="1:5" x14ac:dyDescent="0.2">
      <c r="A13" s="212" t="s">
        <v>167</v>
      </c>
      <c r="B13" s="213"/>
      <c r="C13" s="213"/>
      <c r="D13" s="213"/>
      <c r="E13" s="213"/>
    </row>
    <row r="14" spans="1:5" x14ac:dyDescent="0.2">
      <c r="A14" s="212" t="s">
        <v>168</v>
      </c>
      <c r="B14" s="213"/>
      <c r="C14" s="213"/>
      <c r="D14" s="213"/>
      <c r="E14" s="213"/>
    </row>
    <row r="15" spans="1:5" x14ac:dyDescent="0.2">
      <c r="A15" s="117" t="s">
        <v>183</v>
      </c>
    </row>
    <row r="17" spans="1:5" x14ac:dyDescent="0.2">
      <c r="A17" s="214" t="s">
        <v>169</v>
      </c>
      <c r="B17" s="214"/>
      <c r="C17" s="214"/>
      <c r="D17" s="214" t="s">
        <v>170</v>
      </c>
      <c r="E17" s="214" t="s">
        <v>171</v>
      </c>
    </row>
    <row r="18" spans="1:5" x14ac:dyDescent="0.2">
      <c r="A18" s="215" t="s">
        <v>172</v>
      </c>
      <c r="B18" s="215" t="s">
        <v>173</v>
      </c>
      <c r="C18" s="215" t="s">
        <v>174</v>
      </c>
      <c r="D18" s="214"/>
      <c r="E18" s="214"/>
    </row>
    <row r="19" spans="1:5" x14ac:dyDescent="0.2">
      <c r="A19" s="215"/>
      <c r="B19" s="215" t="s">
        <v>175</v>
      </c>
      <c r="C19" s="215" t="s">
        <v>176</v>
      </c>
      <c r="D19" s="214"/>
      <c r="E19" s="214"/>
    </row>
    <row r="20" spans="1:5" x14ac:dyDescent="0.2">
      <c r="A20" s="215"/>
      <c r="B20" s="215" t="s">
        <v>177</v>
      </c>
      <c r="C20" s="215"/>
      <c r="D20" s="214"/>
      <c r="E20" s="214"/>
    </row>
    <row r="21" spans="1:5" x14ac:dyDescent="0.2">
      <c r="A21" s="215"/>
      <c r="B21" s="215" t="s">
        <v>178</v>
      </c>
      <c r="C21" s="215"/>
      <c r="D21" s="214"/>
      <c r="E21" s="214"/>
    </row>
    <row r="22" spans="1:5" x14ac:dyDescent="0.2">
      <c r="A22" s="216">
        <v>1</v>
      </c>
      <c r="B22" s="216">
        <v>2</v>
      </c>
      <c r="C22" s="216">
        <v>3</v>
      </c>
      <c r="D22" s="216">
        <v>4</v>
      </c>
      <c r="E22" s="216">
        <v>5</v>
      </c>
    </row>
    <row r="23" spans="1:5" ht="28.5" x14ac:dyDescent="0.2">
      <c r="A23" s="216" t="s">
        <v>179</v>
      </c>
      <c r="B23" s="216" t="s">
        <v>180</v>
      </c>
      <c r="C23" s="217">
        <v>0.97969200000000001</v>
      </c>
      <c r="D23" s="216" t="s">
        <v>3</v>
      </c>
      <c r="E23" s="216" t="s">
        <v>3</v>
      </c>
    </row>
    <row r="31" spans="1:5" x14ac:dyDescent="0.2">
      <c r="A31" s="117" t="s">
        <v>45</v>
      </c>
      <c r="C31" s="117" t="s">
        <v>181</v>
      </c>
    </row>
    <row r="33" spans="1:3" x14ac:dyDescent="0.2">
      <c r="A33" s="218" t="s">
        <v>182</v>
      </c>
      <c r="C33" s="117" t="s">
        <v>2</v>
      </c>
    </row>
  </sheetData>
  <mergeCells count="10">
    <mergeCell ref="A11:E11"/>
    <mergeCell ref="A12:E12"/>
    <mergeCell ref="A13:E13"/>
    <mergeCell ref="A14:E14"/>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topLeftCell="A10" workbookViewId="0">
      <selection activeCell="H21" sqref="H21"/>
    </sheetView>
  </sheetViews>
  <sheetFormatPr defaultRowHeight="15.75" x14ac:dyDescent="0.25"/>
  <cols>
    <col min="1" max="1" width="62.140625" style="119" customWidth="1"/>
    <col min="2" max="2" width="27.7109375" style="119" customWidth="1"/>
    <col min="3" max="3" width="24.28515625" style="120" customWidth="1"/>
    <col min="4" max="256" width="9.140625" style="119"/>
    <col min="257" max="257" width="62.140625" style="119" customWidth="1"/>
    <col min="258" max="258" width="27.7109375" style="119" customWidth="1"/>
    <col min="259" max="259" width="24.28515625" style="119" customWidth="1"/>
    <col min="260" max="512" width="9.140625" style="119"/>
    <col min="513" max="513" width="62.140625" style="119" customWidth="1"/>
    <col min="514" max="514" width="27.7109375" style="119" customWidth="1"/>
    <col min="515" max="515" width="24.28515625" style="119" customWidth="1"/>
    <col min="516" max="768" width="9.140625" style="119"/>
    <col min="769" max="769" width="62.140625" style="119" customWidth="1"/>
    <col min="770" max="770" width="27.7109375" style="119" customWidth="1"/>
    <col min="771" max="771" width="24.28515625" style="119" customWidth="1"/>
    <col min="772" max="1024" width="9.140625" style="119"/>
    <col min="1025" max="1025" width="62.140625" style="119" customWidth="1"/>
    <col min="1026" max="1026" width="27.7109375" style="119" customWidth="1"/>
    <col min="1027" max="1027" width="24.28515625" style="119" customWidth="1"/>
    <col min="1028" max="1280" width="9.140625" style="119"/>
    <col min="1281" max="1281" width="62.140625" style="119" customWidth="1"/>
    <col min="1282" max="1282" width="27.7109375" style="119" customWidth="1"/>
    <col min="1283" max="1283" width="24.28515625" style="119" customWidth="1"/>
    <col min="1284" max="1536" width="9.140625" style="119"/>
    <col min="1537" max="1537" width="62.140625" style="119" customWidth="1"/>
    <col min="1538" max="1538" width="27.7109375" style="119" customWidth="1"/>
    <col min="1539" max="1539" width="24.28515625" style="119" customWidth="1"/>
    <col min="1540" max="1792" width="9.140625" style="119"/>
    <col min="1793" max="1793" width="62.140625" style="119" customWidth="1"/>
    <col min="1794" max="1794" width="27.7109375" style="119" customWidth="1"/>
    <col min="1795" max="1795" width="24.28515625" style="119" customWidth="1"/>
    <col min="1796" max="2048" width="9.140625" style="119"/>
    <col min="2049" max="2049" width="62.140625" style="119" customWidth="1"/>
    <col min="2050" max="2050" width="27.7109375" style="119" customWidth="1"/>
    <col min="2051" max="2051" width="24.28515625" style="119" customWidth="1"/>
    <col min="2052" max="2304" width="9.140625" style="119"/>
    <col min="2305" max="2305" width="62.140625" style="119" customWidth="1"/>
    <col min="2306" max="2306" width="27.7109375" style="119" customWidth="1"/>
    <col min="2307" max="2307" width="24.28515625" style="119" customWidth="1"/>
    <col min="2308" max="2560" width="9.140625" style="119"/>
    <col min="2561" max="2561" width="62.140625" style="119" customWidth="1"/>
    <col min="2562" max="2562" width="27.7109375" style="119" customWidth="1"/>
    <col min="2563" max="2563" width="24.28515625" style="119" customWidth="1"/>
    <col min="2564" max="2816" width="9.140625" style="119"/>
    <col min="2817" max="2817" width="62.140625" style="119" customWidth="1"/>
    <col min="2818" max="2818" width="27.7109375" style="119" customWidth="1"/>
    <col min="2819" max="2819" width="24.28515625" style="119" customWidth="1"/>
    <col min="2820" max="3072" width="9.140625" style="119"/>
    <col min="3073" max="3073" width="62.140625" style="119" customWidth="1"/>
    <col min="3074" max="3074" width="27.7109375" style="119" customWidth="1"/>
    <col min="3075" max="3075" width="24.28515625" style="119" customWidth="1"/>
    <col min="3076" max="3328" width="9.140625" style="119"/>
    <col min="3329" max="3329" width="62.140625" style="119" customWidth="1"/>
    <col min="3330" max="3330" width="27.7109375" style="119" customWidth="1"/>
    <col min="3331" max="3331" width="24.28515625" style="119" customWidth="1"/>
    <col min="3332" max="3584" width="9.140625" style="119"/>
    <col min="3585" max="3585" width="62.140625" style="119" customWidth="1"/>
    <col min="3586" max="3586" width="27.7109375" style="119" customWidth="1"/>
    <col min="3587" max="3587" width="24.28515625" style="119" customWidth="1"/>
    <col min="3588" max="3840" width="9.140625" style="119"/>
    <col min="3841" max="3841" width="62.140625" style="119" customWidth="1"/>
    <col min="3842" max="3842" width="27.7109375" style="119" customWidth="1"/>
    <col min="3843" max="3843" width="24.28515625" style="119" customWidth="1"/>
    <col min="3844" max="4096" width="9.140625" style="119"/>
    <col min="4097" max="4097" width="62.140625" style="119" customWidth="1"/>
    <col min="4098" max="4098" width="27.7109375" style="119" customWidth="1"/>
    <col min="4099" max="4099" width="24.28515625" style="119" customWidth="1"/>
    <col min="4100" max="4352" width="9.140625" style="119"/>
    <col min="4353" max="4353" width="62.140625" style="119" customWidth="1"/>
    <col min="4354" max="4354" width="27.7109375" style="119" customWidth="1"/>
    <col min="4355" max="4355" width="24.28515625" style="119" customWidth="1"/>
    <col min="4356" max="4608" width="9.140625" style="119"/>
    <col min="4609" max="4609" width="62.140625" style="119" customWidth="1"/>
    <col min="4610" max="4610" width="27.7109375" style="119" customWidth="1"/>
    <col min="4611" max="4611" width="24.28515625" style="119" customWidth="1"/>
    <col min="4612" max="4864" width="9.140625" style="119"/>
    <col min="4865" max="4865" width="62.140625" style="119" customWidth="1"/>
    <col min="4866" max="4866" width="27.7109375" style="119" customWidth="1"/>
    <col min="4867" max="4867" width="24.28515625" style="119" customWidth="1"/>
    <col min="4868" max="5120" width="9.140625" style="119"/>
    <col min="5121" max="5121" width="62.140625" style="119" customWidth="1"/>
    <col min="5122" max="5122" width="27.7109375" style="119" customWidth="1"/>
    <col min="5123" max="5123" width="24.28515625" style="119" customWidth="1"/>
    <col min="5124" max="5376" width="9.140625" style="119"/>
    <col min="5377" max="5377" width="62.140625" style="119" customWidth="1"/>
    <col min="5378" max="5378" width="27.7109375" style="119" customWidth="1"/>
    <col min="5379" max="5379" width="24.28515625" style="119" customWidth="1"/>
    <col min="5380" max="5632" width="9.140625" style="119"/>
    <col min="5633" max="5633" width="62.140625" style="119" customWidth="1"/>
    <col min="5634" max="5634" width="27.7109375" style="119" customWidth="1"/>
    <col min="5635" max="5635" width="24.28515625" style="119" customWidth="1"/>
    <col min="5636" max="5888" width="9.140625" style="119"/>
    <col min="5889" max="5889" width="62.140625" style="119" customWidth="1"/>
    <col min="5890" max="5890" width="27.7109375" style="119" customWidth="1"/>
    <col min="5891" max="5891" width="24.28515625" style="119" customWidth="1"/>
    <col min="5892" max="6144" width="9.140625" style="119"/>
    <col min="6145" max="6145" width="62.140625" style="119" customWidth="1"/>
    <col min="6146" max="6146" width="27.7109375" style="119" customWidth="1"/>
    <col min="6147" max="6147" width="24.28515625" style="119" customWidth="1"/>
    <col min="6148" max="6400" width="9.140625" style="119"/>
    <col min="6401" max="6401" width="62.140625" style="119" customWidth="1"/>
    <col min="6402" max="6402" width="27.7109375" style="119" customWidth="1"/>
    <col min="6403" max="6403" width="24.28515625" style="119" customWidth="1"/>
    <col min="6404" max="6656" width="9.140625" style="119"/>
    <col min="6657" max="6657" width="62.140625" style="119" customWidth="1"/>
    <col min="6658" max="6658" width="27.7109375" style="119" customWidth="1"/>
    <col min="6659" max="6659" width="24.28515625" style="119" customWidth="1"/>
    <col min="6660" max="6912" width="9.140625" style="119"/>
    <col min="6913" max="6913" width="62.140625" style="119" customWidth="1"/>
    <col min="6914" max="6914" width="27.7109375" style="119" customWidth="1"/>
    <col min="6915" max="6915" width="24.28515625" style="119" customWidth="1"/>
    <col min="6916" max="7168" width="9.140625" style="119"/>
    <col min="7169" max="7169" width="62.140625" style="119" customWidth="1"/>
    <col min="7170" max="7170" width="27.7109375" style="119" customWidth="1"/>
    <col min="7171" max="7171" width="24.28515625" style="119" customWidth="1"/>
    <col min="7172" max="7424" width="9.140625" style="119"/>
    <col min="7425" max="7425" width="62.140625" style="119" customWidth="1"/>
    <col min="7426" max="7426" width="27.7109375" style="119" customWidth="1"/>
    <col min="7427" max="7427" width="24.28515625" style="119" customWidth="1"/>
    <col min="7428" max="7680" width="9.140625" style="119"/>
    <col min="7681" max="7681" width="62.140625" style="119" customWidth="1"/>
    <col min="7682" max="7682" width="27.7109375" style="119" customWidth="1"/>
    <col min="7683" max="7683" width="24.28515625" style="119" customWidth="1"/>
    <col min="7684" max="7936" width="9.140625" style="119"/>
    <col min="7937" max="7937" width="62.140625" style="119" customWidth="1"/>
    <col min="7938" max="7938" width="27.7109375" style="119" customWidth="1"/>
    <col min="7939" max="7939" width="24.28515625" style="119" customWidth="1"/>
    <col min="7940" max="8192" width="9.140625" style="119"/>
    <col min="8193" max="8193" width="62.140625" style="119" customWidth="1"/>
    <col min="8194" max="8194" width="27.7109375" style="119" customWidth="1"/>
    <col min="8195" max="8195" width="24.28515625" style="119" customWidth="1"/>
    <col min="8196" max="8448" width="9.140625" style="119"/>
    <col min="8449" max="8449" width="62.140625" style="119" customWidth="1"/>
    <col min="8450" max="8450" width="27.7109375" style="119" customWidth="1"/>
    <col min="8451" max="8451" width="24.28515625" style="119" customWidth="1"/>
    <col min="8452" max="8704" width="9.140625" style="119"/>
    <col min="8705" max="8705" width="62.140625" style="119" customWidth="1"/>
    <col min="8706" max="8706" width="27.7109375" style="119" customWidth="1"/>
    <col min="8707" max="8707" width="24.28515625" style="119" customWidth="1"/>
    <col min="8708" max="8960" width="9.140625" style="119"/>
    <col min="8961" max="8961" width="62.140625" style="119" customWidth="1"/>
    <col min="8962" max="8962" width="27.7109375" style="119" customWidth="1"/>
    <col min="8963" max="8963" width="24.28515625" style="119" customWidth="1"/>
    <col min="8964" max="9216" width="9.140625" style="119"/>
    <col min="9217" max="9217" width="62.140625" style="119" customWidth="1"/>
    <col min="9218" max="9218" width="27.7109375" style="119" customWidth="1"/>
    <col min="9219" max="9219" width="24.28515625" style="119" customWidth="1"/>
    <col min="9220" max="9472" width="9.140625" style="119"/>
    <col min="9473" max="9473" width="62.140625" style="119" customWidth="1"/>
    <col min="9474" max="9474" width="27.7109375" style="119" customWidth="1"/>
    <col min="9475" max="9475" width="24.28515625" style="119" customWidth="1"/>
    <col min="9476" max="9728" width="9.140625" style="119"/>
    <col min="9729" max="9729" width="62.140625" style="119" customWidth="1"/>
    <col min="9730" max="9730" width="27.7109375" style="119" customWidth="1"/>
    <col min="9731" max="9731" width="24.28515625" style="119" customWidth="1"/>
    <col min="9732" max="9984" width="9.140625" style="119"/>
    <col min="9985" max="9985" width="62.140625" style="119" customWidth="1"/>
    <col min="9986" max="9986" width="27.7109375" style="119" customWidth="1"/>
    <col min="9987" max="9987" width="24.28515625" style="119" customWidth="1"/>
    <col min="9988" max="10240" width="9.140625" style="119"/>
    <col min="10241" max="10241" width="62.140625" style="119" customWidth="1"/>
    <col min="10242" max="10242" width="27.7109375" style="119" customWidth="1"/>
    <col min="10243" max="10243" width="24.28515625" style="119" customWidth="1"/>
    <col min="10244" max="10496" width="9.140625" style="119"/>
    <col min="10497" max="10497" width="62.140625" style="119" customWidth="1"/>
    <col min="10498" max="10498" width="27.7109375" style="119" customWidth="1"/>
    <col min="10499" max="10499" width="24.28515625" style="119" customWidth="1"/>
    <col min="10500" max="10752" width="9.140625" style="119"/>
    <col min="10753" max="10753" width="62.140625" style="119" customWidth="1"/>
    <col min="10754" max="10754" width="27.7109375" style="119" customWidth="1"/>
    <col min="10755" max="10755" width="24.28515625" style="119" customWidth="1"/>
    <col min="10756" max="11008" width="9.140625" style="119"/>
    <col min="11009" max="11009" width="62.140625" style="119" customWidth="1"/>
    <col min="11010" max="11010" width="27.7109375" style="119" customWidth="1"/>
    <col min="11011" max="11011" width="24.28515625" style="119" customWidth="1"/>
    <col min="11012" max="11264" width="9.140625" style="119"/>
    <col min="11265" max="11265" width="62.140625" style="119" customWidth="1"/>
    <col min="11266" max="11266" width="27.7109375" style="119" customWidth="1"/>
    <col min="11267" max="11267" width="24.28515625" style="119" customWidth="1"/>
    <col min="11268" max="11520" width="9.140625" style="119"/>
    <col min="11521" max="11521" width="62.140625" style="119" customWidth="1"/>
    <col min="11522" max="11522" width="27.7109375" style="119" customWidth="1"/>
    <col min="11523" max="11523" width="24.28515625" style="119" customWidth="1"/>
    <col min="11524" max="11776" width="9.140625" style="119"/>
    <col min="11777" max="11777" width="62.140625" style="119" customWidth="1"/>
    <col min="11778" max="11778" width="27.7109375" style="119" customWidth="1"/>
    <col min="11779" max="11779" width="24.28515625" style="119" customWidth="1"/>
    <col min="11780" max="12032" width="9.140625" style="119"/>
    <col min="12033" max="12033" width="62.140625" style="119" customWidth="1"/>
    <col min="12034" max="12034" width="27.7109375" style="119" customWidth="1"/>
    <col min="12035" max="12035" width="24.28515625" style="119" customWidth="1"/>
    <col min="12036" max="12288" width="9.140625" style="119"/>
    <col min="12289" max="12289" width="62.140625" style="119" customWidth="1"/>
    <col min="12290" max="12290" width="27.7109375" style="119" customWidth="1"/>
    <col min="12291" max="12291" width="24.28515625" style="119" customWidth="1"/>
    <col min="12292" max="12544" width="9.140625" style="119"/>
    <col min="12545" max="12545" width="62.140625" style="119" customWidth="1"/>
    <col min="12546" max="12546" width="27.7109375" style="119" customWidth="1"/>
    <col min="12547" max="12547" width="24.28515625" style="119" customWidth="1"/>
    <col min="12548" max="12800" width="9.140625" style="119"/>
    <col min="12801" max="12801" width="62.140625" style="119" customWidth="1"/>
    <col min="12802" max="12802" width="27.7109375" style="119" customWidth="1"/>
    <col min="12803" max="12803" width="24.28515625" style="119" customWidth="1"/>
    <col min="12804" max="13056" width="9.140625" style="119"/>
    <col min="13057" max="13057" width="62.140625" style="119" customWidth="1"/>
    <col min="13058" max="13058" width="27.7109375" style="119" customWidth="1"/>
    <col min="13059" max="13059" width="24.28515625" style="119" customWidth="1"/>
    <col min="13060" max="13312" width="9.140625" style="119"/>
    <col min="13313" max="13313" width="62.140625" style="119" customWidth="1"/>
    <col min="13314" max="13314" width="27.7109375" style="119" customWidth="1"/>
    <col min="13315" max="13315" width="24.28515625" style="119" customWidth="1"/>
    <col min="13316" max="13568" width="9.140625" style="119"/>
    <col min="13569" max="13569" width="62.140625" style="119" customWidth="1"/>
    <col min="13570" max="13570" width="27.7109375" style="119" customWidth="1"/>
    <col min="13571" max="13571" width="24.28515625" style="119" customWidth="1"/>
    <col min="13572" max="13824" width="9.140625" style="119"/>
    <col min="13825" max="13825" width="62.140625" style="119" customWidth="1"/>
    <col min="13826" max="13826" width="27.7109375" style="119" customWidth="1"/>
    <col min="13827" max="13827" width="24.28515625" style="119" customWidth="1"/>
    <col min="13828" max="14080" width="9.140625" style="119"/>
    <col min="14081" max="14081" width="62.140625" style="119" customWidth="1"/>
    <col min="14082" max="14082" width="27.7109375" style="119" customWidth="1"/>
    <col min="14083" max="14083" width="24.28515625" style="119" customWidth="1"/>
    <col min="14084" max="14336" width="9.140625" style="119"/>
    <col min="14337" max="14337" width="62.140625" style="119" customWidth="1"/>
    <col min="14338" max="14338" width="27.7109375" style="119" customWidth="1"/>
    <col min="14339" max="14339" width="24.28515625" style="119" customWidth="1"/>
    <col min="14340" max="14592" width="9.140625" style="119"/>
    <col min="14593" max="14593" width="62.140625" style="119" customWidth="1"/>
    <col min="14594" max="14594" width="27.7109375" style="119" customWidth="1"/>
    <col min="14595" max="14595" width="24.28515625" style="119" customWidth="1"/>
    <col min="14596" max="14848" width="9.140625" style="119"/>
    <col min="14849" max="14849" width="62.140625" style="119" customWidth="1"/>
    <col min="14850" max="14850" width="27.7109375" style="119" customWidth="1"/>
    <col min="14851" max="14851" width="24.28515625" style="119" customWidth="1"/>
    <col min="14852" max="15104" width="9.140625" style="119"/>
    <col min="15105" max="15105" width="62.140625" style="119" customWidth="1"/>
    <col min="15106" max="15106" width="27.7109375" style="119" customWidth="1"/>
    <col min="15107" max="15107" width="24.28515625" style="119" customWidth="1"/>
    <col min="15108" max="15360" width="9.140625" style="119"/>
    <col min="15361" max="15361" width="62.140625" style="119" customWidth="1"/>
    <col min="15362" max="15362" width="27.7109375" style="119" customWidth="1"/>
    <col min="15363" max="15363" width="24.28515625" style="119" customWidth="1"/>
    <col min="15364" max="15616" width="9.140625" style="119"/>
    <col min="15617" max="15617" width="62.140625" style="119" customWidth="1"/>
    <col min="15618" max="15618" width="27.7109375" style="119" customWidth="1"/>
    <col min="15619" max="15619" width="24.28515625" style="119" customWidth="1"/>
    <col min="15620" max="15872" width="9.140625" style="119"/>
    <col min="15873" max="15873" width="62.140625" style="119" customWidth="1"/>
    <col min="15874" max="15874" width="27.7109375" style="119" customWidth="1"/>
    <col min="15875" max="15875" width="24.28515625" style="119" customWidth="1"/>
    <col min="15876" max="16128" width="9.140625" style="119"/>
    <col min="16129" max="16129" width="62.140625" style="119" customWidth="1"/>
    <col min="16130" max="16130" width="27.7109375" style="119" customWidth="1"/>
    <col min="16131" max="16131" width="24.28515625" style="119" customWidth="1"/>
    <col min="16132" max="16384" width="9.140625" style="119"/>
  </cols>
  <sheetData>
    <row r="2" spans="1:3" x14ac:dyDescent="0.25">
      <c r="A2" s="199" t="s">
        <v>130</v>
      </c>
      <c r="B2" s="199"/>
      <c r="C2" s="199"/>
    </row>
    <row r="3" spans="1:3" x14ac:dyDescent="0.25">
      <c r="A3" s="199" t="s">
        <v>127</v>
      </c>
      <c r="B3" s="199"/>
      <c r="C3" s="199"/>
    </row>
    <row r="4" spans="1:3" x14ac:dyDescent="0.25">
      <c r="A4" s="199" t="s">
        <v>128</v>
      </c>
      <c r="B4" s="200"/>
      <c r="C4" s="200"/>
    </row>
    <row r="5" spans="1:3" x14ac:dyDescent="0.25">
      <c r="A5" s="199" t="s">
        <v>131</v>
      </c>
      <c r="B5" s="200"/>
      <c r="C5" s="200"/>
    </row>
    <row r="6" spans="1:3" x14ac:dyDescent="0.25">
      <c r="A6" s="199" t="s">
        <v>129</v>
      </c>
      <c r="B6" s="200"/>
      <c r="C6" s="200"/>
    </row>
    <row r="7" spans="1:3" x14ac:dyDescent="0.25">
      <c r="A7" s="201"/>
      <c r="B7" s="202"/>
      <c r="C7" s="202"/>
    </row>
    <row r="8" spans="1:3" ht="16.5" thickBot="1" x14ac:dyDescent="0.3">
      <c r="A8" s="201"/>
      <c r="B8" s="202"/>
      <c r="C8" s="202"/>
    </row>
    <row r="9" spans="1:3" ht="45.75" thickBot="1" x14ac:dyDescent="0.3">
      <c r="A9" s="121" t="s">
        <v>132</v>
      </c>
      <c r="B9" s="122" t="s">
        <v>133</v>
      </c>
      <c r="C9" s="122" t="s">
        <v>134</v>
      </c>
    </row>
    <row r="10" spans="1:3" ht="28.5" x14ac:dyDescent="0.25">
      <c r="A10" s="203" t="s">
        <v>135</v>
      </c>
      <c r="B10" s="208" t="s">
        <v>147</v>
      </c>
      <c r="C10" s="123">
        <v>0.157</v>
      </c>
    </row>
    <row r="11" spans="1:3" ht="28.5" x14ac:dyDescent="0.25">
      <c r="A11" s="204" t="s">
        <v>136</v>
      </c>
      <c r="B11" s="209" t="s">
        <v>148</v>
      </c>
      <c r="C11" s="123">
        <v>8.9999999999999993E-3</v>
      </c>
    </row>
    <row r="12" spans="1:3" ht="42.75" x14ac:dyDescent="0.25">
      <c r="A12" s="204" t="s">
        <v>137</v>
      </c>
      <c r="B12" s="209" t="s">
        <v>149</v>
      </c>
      <c r="C12" s="123">
        <v>1.7000000000000001E-2</v>
      </c>
    </row>
    <row r="13" spans="1:3" ht="42.75" x14ac:dyDescent="0.25">
      <c r="A13" s="204" t="s">
        <v>138</v>
      </c>
      <c r="B13" s="209" t="s">
        <v>148</v>
      </c>
      <c r="C13" s="123">
        <v>0</v>
      </c>
    </row>
    <row r="14" spans="1:3" x14ac:dyDescent="0.25">
      <c r="A14" s="205" t="s">
        <v>139</v>
      </c>
      <c r="B14" s="209" t="s">
        <v>150</v>
      </c>
      <c r="C14" s="123">
        <v>0.189</v>
      </c>
    </row>
    <row r="15" spans="1:3" x14ac:dyDescent="0.25">
      <c r="A15" s="205" t="s">
        <v>140</v>
      </c>
      <c r="B15" s="209" t="s">
        <v>151</v>
      </c>
      <c r="C15" s="123">
        <v>0.158</v>
      </c>
    </row>
    <row r="16" spans="1:3" x14ac:dyDescent="0.25">
      <c r="A16" s="205" t="s">
        <v>141</v>
      </c>
      <c r="B16" s="209" t="s">
        <v>152</v>
      </c>
      <c r="C16" s="123">
        <v>0.158</v>
      </c>
    </row>
    <row r="17" spans="1:3" x14ac:dyDescent="0.25">
      <c r="A17" s="205" t="s">
        <v>142</v>
      </c>
      <c r="B17" s="209" t="s">
        <v>153</v>
      </c>
      <c r="C17" s="123">
        <v>0.115</v>
      </c>
    </row>
    <row r="18" spans="1:3" x14ac:dyDescent="0.25">
      <c r="A18" s="205" t="s">
        <v>143</v>
      </c>
      <c r="B18" s="209" t="s">
        <v>154</v>
      </c>
      <c r="C18" s="123">
        <v>0.64200000000000002</v>
      </c>
    </row>
    <row r="19" spans="1:3" s="125" customFormat="1" ht="28.5" x14ac:dyDescent="0.25">
      <c r="A19" s="206" t="s">
        <v>144</v>
      </c>
      <c r="B19" s="210" t="s">
        <v>155</v>
      </c>
      <c r="C19" s="124">
        <v>4.1999999999999997E-3</v>
      </c>
    </row>
    <row r="20" spans="1:3" s="125" customFormat="1" ht="28.5" x14ac:dyDescent="0.25">
      <c r="A20" s="206" t="s">
        <v>145</v>
      </c>
      <c r="B20" s="210" t="s">
        <v>155</v>
      </c>
      <c r="C20" s="124">
        <v>6.0299999999999999E-2</v>
      </c>
    </row>
    <row r="21" spans="1:3" ht="29.25" thickBot="1" x14ac:dyDescent="0.3">
      <c r="A21" s="207" t="s">
        <v>146</v>
      </c>
      <c r="B21" s="211" t="s">
        <v>156</v>
      </c>
      <c r="C21" s="126">
        <v>0.189</v>
      </c>
    </row>
    <row r="24" spans="1:3" x14ac:dyDescent="0.2">
      <c r="A24" s="114" t="s">
        <v>45</v>
      </c>
      <c r="C24" s="86" t="s">
        <v>1</v>
      </c>
    </row>
    <row r="25" spans="1:3" x14ac:dyDescent="0.2">
      <c r="A25" s="114"/>
      <c r="C25" s="86"/>
    </row>
    <row r="26" spans="1:3" x14ac:dyDescent="0.2">
      <c r="A26" s="114" t="s">
        <v>46</v>
      </c>
      <c r="C26" s="86" t="s">
        <v>2</v>
      </c>
    </row>
    <row r="27" spans="1:3" x14ac:dyDescent="0.2">
      <c r="A27" s="114"/>
      <c r="B27" s="86"/>
    </row>
  </sheetData>
  <mergeCells count="5">
    <mergeCell ref="A2:C2"/>
    <mergeCell ref="A3:C3"/>
    <mergeCell ref="A4:C4"/>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фао</vt:lpstr>
      <vt:lpstr>жко</vt:lpstr>
      <vt:lpstr>акжо</vt:lpstr>
      <vt:lpstr>Капитал</vt:lpstr>
      <vt:lpstr>эскертүүлөр</vt:lpstr>
      <vt:lpstr>пр 2</vt:lpstr>
      <vt:lpstr>экономикалык нормативдер</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2021-10-28T13:46:58Z</dcterms:modified>
</cp:coreProperties>
</file>