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нбкр\Фин отчет на сайт\Ежемесячный\Фин отчет май 2020\"/>
    </mc:Choice>
  </mc:AlternateContent>
  <bookViews>
    <workbookView xWindow="0" yWindow="0" windowWidth="24000" windowHeight="9135" tabRatio="449" activeTab="1"/>
  </bookViews>
  <sheets>
    <sheet name="BS" sheetId="3" r:id="rId1"/>
    <sheet name="PL" sheetId="6" r:id="rId2"/>
  </sheets>
  <definedNames>
    <definedName name="_xlnm.Print_Area" localSheetId="0">BS!$A$3:$D$50</definedName>
    <definedName name="_xlnm.Print_Area" localSheetId="1">PL!$A$3:$C$32</definedName>
  </definedNames>
  <calcPr calcId="152511" concurrentCalc="0"/>
</workbook>
</file>

<file path=xl/calcChain.xml><?xml version="1.0" encoding="utf-8"?>
<calcChain xmlns="http://schemas.openxmlformats.org/spreadsheetml/2006/main">
  <c r="B20" i="6" l="1"/>
  <c r="B8" i="3"/>
  <c r="B22" i="6"/>
  <c r="B26" i="6"/>
  <c r="B29" i="6"/>
  <c r="B31" i="6"/>
  <c r="B32" i="6"/>
  <c r="C22" i="6"/>
  <c r="C26" i="6"/>
  <c r="C29" i="6"/>
  <c r="C31" i="6"/>
  <c r="C32" i="6"/>
  <c r="B45" i="3"/>
  <c r="C45" i="3"/>
  <c r="D45" i="3"/>
  <c r="C12" i="3"/>
  <c r="C13" i="3"/>
  <c r="D22" i="3"/>
  <c r="B22" i="3"/>
  <c r="C22" i="3"/>
  <c r="C10" i="6"/>
  <c r="C12" i="6"/>
  <c r="C18" i="6"/>
  <c r="B10" i="6"/>
  <c r="B12" i="6"/>
  <c r="B18" i="6"/>
  <c r="D12" i="3"/>
  <c r="B39" i="3"/>
  <c r="B47" i="3"/>
  <c r="C39" i="3"/>
  <c r="D39" i="3"/>
  <c r="D13" i="3"/>
  <c r="B12" i="3"/>
  <c r="B13" i="3"/>
  <c r="B18" i="3"/>
  <c r="B23" i="3"/>
  <c r="D18" i="3"/>
  <c r="C18" i="3"/>
  <c r="C47" i="3"/>
  <c r="C23" i="3"/>
  <c r="C28" i="3"/>
  <c r="D47" i="3"/>
  <c r="D23" i="3"/>
  <c r="D28" i="3"/>
  <c r="B28" i="3"/>
</calcChain>
</file>

<file path=xl/sharedStrings.xml><?xml version="1.0" encoding="utf-8"?>
<sst xmlns="http://schemas.openxmlformats.org/spreadsheetml/2006/main" count="85" uniqueCount="70">
  <si>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</si>
  <si>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</si>
  <si>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</si>
  <si>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</si>
  <si>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</si>
  <si>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</si>
  <si>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</si>
  <si>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</si>
  <si>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</si>
  <si>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</si>
  <si>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</si>
  <si>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</si>
  <si>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</si>
  <si>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</si>
  <si>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</si>
  <si>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</si>
  <si>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</si>
  <si>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</si>
  <si>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</si>
  <si>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</si>
  <si>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</si>
  <si>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</si>
  <si>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</si>
  <si>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</si>
  <si>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</si>
  <si>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</si>
  <si>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</si>
  <si>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</si>
  <si>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</si>
  <si>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</si>
  <si>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</si>
  <si>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</si>
  <si>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</si>
  <si>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</si>
  <si>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</si>
  <si>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</si>
  <si>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</si>
  <si>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</si>
  <si>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</si>
  <si>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</si>
  <si>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</si>
  <si>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</si>
  <si>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</si>
  <si>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</si>
  <si>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</si>
  <si>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</si>
  <si>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</si>
  <si>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</si>
  <si>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</si>
  <si>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</si>
  <si>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</si>
  <si>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</si>
  <si>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</si>
  <si>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</si>
  <si>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</si>
  <si>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</si>
  <si>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</si>
  <si>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</si>
  <si>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</si>
  <si>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Ms. E. DJENBAEVA</t>
  </si>
  <si>
    <t xml:space="preserve">Chief Accountant </t>
  </si>
  <si>
    <t>Less allowance for impairment</t>
  </si>
  <si>
    <t>Total nostro accounts at commercial banks</t>
  </si>
  <si>
    <t>Reverse Repo Transactions</t>
  </si>
  <si>
    <t>December 2019</t>
  </si>
  <si>
    <t>Loan discount</t>
  </si>
  <si>
    <t>As at 31 August 2020</t>
  </si>
  <si>
    <t>August 2020</t>
  </si>
  <si>
    <t>August 2019</t>
  </si>
  <si>
    <t>For the period ended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</si>
</sst>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-* #,##0.00\ _с_о_м_-;\-* #,##0.00\ _с_о_м_-;_-* &quot;-&quot;??\ _с_о_м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 applyFill="1" applyAlignment="1"/>
    <xf numFmtId="0" fontId="8" fillId="0" borderId="0" xfId="0" applyFont="1" applyFill="1"/>
    <xf numFmtId="0" fontId="9" fillId="0" borderId="0" xfId="7" applyFont="1" applyFill="1" applyBorder="1" applyAlignment="1">
      <alignment horizontal="left"/>
    </xf>
    <xf numFmtId="49" fontId="9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4" fontId="9" fillId="0" borderId="0" xfId="7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7" applyFont="1" applyBorder="1" applyAlignment="1">
      <alignment horizontal="left"/>
    </xf>
    <xf numFmtId="14" fontId="9" fillId="0" borderId="0" xfId="7" applyNumberFormat="1" applyFont="1" applyFill="1" applyBorder="1" applyAlignment="1">
      <alignment horizontal="center"/>
    </xf>
    <xf numFmtId="14" fontId="9" fillId="0" borderId="2" xfId="7" applyNumberFormat="1" applyFont="1" applyFill="1" applyBorder="1" applyAlignment="1">
      <alignment horizontal="center"/>
    </xf>
    <xf numFmtId="0" fontId="10" fillId="0" borderId="0" xfId="7" applyFont="1" applyFill="1" applyBorder="1" applyAlignment="1">
      <alignment horizontal="left"/>
    </xf>
    <xf numFmtId="3" fontId="11" fillId="2" borderId="0" xfId="1" applyNumberFormat="1" applyFont="1" applyFill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7" fontId="11" fillId="2" borderId="0" xfId="8" applyNumberFormat="1" applyFont="1" applyFill="1" applyAlignment="1">
      <alignment horizontal="right"/>
    </xf>
    <xf numFmtId="3" fontId="12" fillId="0" borderId="2" xfId="8" applyNumberFormat="1" applyFont="1" applyFill="1" applyBorder="1" applyAlignment="1">
      <alignment horizontal="right"/>
    </xf>
    <xf numFmtId="167" fontId="12" fillId="2" borderId="2" xfId="8" applyNumberFormat="1" applyFont="1" applyFill="1" applyBorder="1" applyAlignment="1">
      <alignment horizontal="right"/>
    </xf>
    <xf numFmtId="167" fontId="12" fillId="0" borderId="2" xfId="8" applyNumberFormat="1" applyFont="1" applyFill="1" applyBorder="1" applyAlignment="1">
      <alignment horizontal="right"/>
    </xf>
    <xf numFmtId="0" fontId="7" fillId="0" borderId="0" xfId="0" applyFont="1" applyFill="1"/>
    <xf numFmtId="3" fontId="11" fillId="2" borderId="2" xfId="1" applyNumberFormat="1" applyFont="1" applyFill="1" applyBorder="1" applyAlignment="1">
      <alignment horizontal="right"/>
    </xf>
    <xf numFmtId="167" fontId="11" fillId="2" borderId="2" xfId="8" applyNumberFormat="1" applyFont="1" applyFill="1" applyBorder="1" applyAlignment="1">
      <alignment horizontal="right"/>
    </xf>
    <xf numFmtId="3" fontId="12" fillId="0" borderId="2" xfId="1" applyNumberFormat="1" applyFont="1" applyFill="1" applyBorder="1" applyAlignment="1">
      <alignment horizontal="right"/>
    </xf>
    <xf numFmtId="0" fontId="9" fillId="0" borderId="0" xfId="7" applyFont="1" applyFill="1" applyBorder="1" applyAlignment="1">
      <alignment horizontal="left" vertical="center"/>
    </xf>
    <xf numFmtId="0" fontId="10" fillId="0" borderId="0" xfId="7" quotePrefix="1" applyFont="1" applyFill="1" applyBorder="1" applyAlignment="1">
      <alignment horizontal="left"/>
    </xf>
    <xf numFmtId="0" fontId="10" fillId="0" borderId="0" xfId="7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3" fontId="12" fillId="0" borderId="2" xfId="2" applyNumberFormat="1" applyFont="1" applyFill="1" applyBorder="1" applyAlignment="1"/>
    <xf numFmtId="167" fontId="12" fillId="0" borderId="2" xfId="2" applyNumberFormat="1" applyFont="1" applyFill="1" applyBorder="1" applyAlignment="1"/>
    <xf numFmtId="165" fontId="11" fillId="0" borderId="2" xfId="2" applyNumberFormat="1" applyFont="1" applyFill="1" applyBorder="1" applyAlignment="1">
      <alignment horizontal="left"/>
    </xf>
    <xf numFmtId="0" fontId="10" fillId="0" borderId="0" xfId="6" applyFont="1" applyBorder="1" applyAlignment="1"/>
    <xf numFmtId="0" fontId="10" fillId="0" borderId="2" xfId="7" applyFont="1" applyFill="1" applyBorder="1" applyAlignment="1">
      <alignment horizontal="left" wrapText="1"/>
    </xf>
    <xf numFmtId="165" fontId="10" fillId="0" borderId="2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7" fontId="9" fillId="0" borderId="2" xfId="2" applyNumberFormat="1" applyFont="1" applyFill="1" applyBorder="1" applyAlignment="1"/>
    <xf numFmtId="0" fontId="9" fillId="0" borderId="0" xfId="6" applyFont="1" applyBorder="1" applyAlignment="1"/>
    <xf numFmtId="3" fontId="9" fillId="0" borderId="1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8" fillId="0" borderId="0" xfId="0" applyFont="1" applyFill="1" applyAlignment="1"/>
    <xf numFmtId="167" fontId="8" fillId="0" borderId="0" xfId="0" applyNumberFormat="1" applyFont="1" applyFill="1"/>
    <xf numFmtId="3" fontId="11" fillId="2" borderId="3" xfId="1" applyNumberFormat="1" applyFont="1" applyFill="1" applyBorder="1" applyAlignment="1">
      <alignment horizontal="right"/>
    </xf>
    <xf numFmtId="0" fontId="8" fillId="0" borderId="0" xfId="9" applyFont="1" applyFill="1"/>
    <xf numFmtId="0" fontId="10" fillId="0" borderId="0" xfId="9" applyFont="1" applyFill="1" applyAlignment="1">
      <alignment horizontal="center"/>
    </xf>
    <xf numFmtId="0" fontId="7" fillId="0" borderId="0" xfId="9" applyFont="1" applyFill="1" applyBorder="1" applyAlignment="1">
      <alignment horizontal="center" wrapText="1"/>
    </xf>
    <xf numFmtId="0" fontId="7" fillId="0" borderId="0" xfId="9" applyFont="1" applyFill="1" applyBorder="1" applyAlignment="1">
      <alignment horizontal="center"/>
    </xf>
    <xf numFmtId="0" fontId="10" fillId="0" borderId="0" xfId="0" applyFont="1" applyBorder="1" applyAlignment="1"/>
    <xf numFmtId="167" fontId="12" fillId="0" borderId="2" xfId="8" applyNumberFormat="1" applyFont="1" applyFill="1" applyBorder="1" applyAlignment="1">
      <alignment vertical="center"/>
    </xf>
    <xf numFmtId="0" fontId="9" fillId="0" borderId="0" xfId="6" applyFont="1" applyFill="1" applyBorder="1" applyAlignment="1"/>
    <xf numFmtId="167" fontId="9" fillId="0" borderId="2" xfId="11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167" fontId="8" fillId="0" borderId="0" xfId="9" applyNumberFormat="1" applyFont="1" applyFill="1"/>
    <xf numFmtId="167" fontId="12" fillId="0" borderId="2" xfId="11" applyNumberFormat="1" applyFont="1" applyFill="1" applyBorder="1" applyAlignment="1">
      <alignment vertical="center"/>
    </xf>
    <xf numFmtId="0" fontId="10" fillId="2" borderId="0" xfId="8" applyFont="1" applyFill="1" applyBorder="1" applyAlignment="1"/>
    <xf numFmtId="0" fontId="9" fillId="2" borderId="0" xfId="6" applyFont="1" applyFill="1" applyAlignment="1"/>
    <xf numFmtId="167" fontId="12" fillId="2" borderId="2" xfId="8" applyNumberFormat="1" applyFont="1" applyFill="1" applyBorder="1" applyAlignment="1">
      <alignment vertical="center"/>
    </xf>
    <xf numFmtId="0" fontId="9" fillId="0" borderId="0" xfId="6" applyFont="1" applyAlignment="1"/>
    <xf numFmtId="0" fontId="10" fillId="0" borderId="0" xfId="7" applyFont="1" applyBorder="1" applyAlignment="1"/>
    <xf numFmtId="167" fontId="7" fillId="0" borderId="2" xfId="9" applyNumberFormat="1" applyFont="1" applyFill="1" applyBorder="1" applyAlignment="1">
      <alignment vertical="center"/>
    </xf>
    <xf numFmtId="0" fontId="7" fillId="0" borderId="0" xfId="0" applyFont="1" applyAlignment="1"/>
    <xf numFmtId="0" fontId="9" fillId="0" borderId="0" xfId="0" applyFont="1" applyBorder="1" applyAlignment="1"/>
    <xf numFmtId="169" fontId="9" fillId="0" borderId="2" xfId="11" applyNumberFormat="1" applyFont="1" applyFill="1" applyBorder="1" applyAlignment="1"/>
    <xf numFmtId="0" fontId="8" fillId="0" borderId="0" xfId="9" applyFont="1" applyFill="1" applyAlignment="1"/>
    <xf numFmtId="0" fontId="9" fillId="0" borderId="0" xfId="7" applyFont="1" applyFill="1" applyBorder="1" applyAlignment="1">
      <alignment horizontal="left" wrapText="1"/>
    </xf>
    <xf numFmtId="167" fontId="10" fillId="2" borderId="0" xfId="8" applyNumberFormat="1" applyFont="1" applyFill="1" applyAlignment="1">
      <alignment horizontal="right"/>
    </xf>
    <xf numFmtId="3" fontId="11" fillId="2" borderId="0" xfId="8" applyNumberFormat="1" applyFont="1" applyFill="1" applyAlignment="1">
      <alignment horizontal="right"/>
    </xf>
    <xf numFmtId="3" fontId="11" fillId="2" borderId="0" xfId="8" applyNumberFormat="1" applyFont="1" applyFill="1" applyAlignment="1">
      <alignment horizontal="right" wrapText="1"/>
    </xf>
    <xf numFmtId="167" fontId="11" fillId="2" borderId="0" xfId="8" applyNumberFormat="1" applyFont="1" applyFill="1" applyAlignment="1">
      <alignment horizontal="right" vertical="center"/>
    </xf>
    <xf numFmtId="0" fontId="8" fillId="0" borderId="0" xfId="9" applyFont="1" applyFill="1" applyBorder="1"/>
    <xf numFmtId="0" fontId="10" fillId="0" borderId="0" xfId="7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7" fontId="10" fillId="2" borderId="0" xfId="8" applyNumberFormat="1" applyFont="1" applyFill="1" applyBorder="1" applyAlignment="1">
      <alignment vertical="center"/>
    </xf>
    <xf numFmtId="0" fontId="9" fillId="0" borderId="0" xfId="9" applyFont="1" applyFill="1" applyBorder="1" applyAlignment="1"/>
    <xf numFmtId="167" fontId="11" fillId="0" borderId="0" xfId="8" applyNumberFormat="1" applyFont="1" applyFill="1" applyBorder="1" applyAlignment="1">
      <alignment vertical="center"/>
    </xf>
    <xf numFmtId="0" fontId="8" fillId="0" borderId="0" xfId="9" applyFont="1" applyFill="1" applyBorder="1" applyAlignment="1"/>
    <xf numFmtId="0" fontId="7" fillId="0" borderId="0" xfId="9" applyFont="1" applyFill="1" applyBorder="1" applyAlignment="1"/>
    <xf numFmtId="167" fontId="7" fillId="0" borderId="0" xfId="9" applyNumberFormat="1" applyFont="1" applyFill="1" applyBorder="1" applyAlignment="1">
      <alignment vertical="center"/>
    </xf>
    <xf numFmtId="167" fontId="9" fillId="0" borderId="0" xfId="11" applyNumberFormat="1" applyFont="1" applyFill="1" applyBorder="1" applyAlignment="1">
      <alignment vertical="center"/>
    </xf>
    <xf numFmtId="167" fontId="10" fillId="0" borderId="0" xfId="8" applyNumberFormat="1" applyFont="1" applyFill="1" applyBorder="1" applyAlignment="1">
      <alignment vertical="center"/>
    </xf>
    <xf numFmtId="0" fontId="10" fillId="0" borderId="0" xfId="9" applyFont="1" applyFill="1" applyBorder="1" applyAlignment="1"/>
    <xf numFmtId="167" fontId="11" fillId="0" borderId="0" xfId="8" applyNumberFormat="1" applyFont="1" applyFill="1" applyBorder="1" applyAlignment="1">
      <alignment vertical="center" wrapText="1"/>
    </xf>
    <xf numFmtId="167" fontId="10" fillId="2" borderId="0" xfId="11" applyNumberFormat="1" applyFont="1" applyFill="1" applyBorder="1" applyAlignment="1"/>
  </cellXfs>
  <cellStyles count="21">
    <cellStyle name="Comma 2" xfId="19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3" xfId="15"/>
    <cellStyle name="Обычный 4" xfId="13"/>
    <cellStyle name="Финансовый 2" xfId="10"/>
    <cellStyle name="Финансовый 3" xfId="11"/>
    <cellStyle name="Финансовый 3 2" xfId="16"/>
    <cellStyle name="Финансовый 4" xfId="17"/>
    <cellStyle name="Финансовый 5" xfId="18"/>
    <cellStyle name="Финансовый 6" xfId="20"/>
    <cellStyle name="Финансовый 7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130" zoomScaleNormal="130" workbookViewId="0">
      <selection activeCell="C42" sqref="C42"/>
    </sheetView>
  </sheetViews>
  <sheetFormatPr defaultRowHeight="11.25" x14ac:dyDescent="0.2"/>
  <cols>
    <col min="1" max="1" width="36.28515625" style="39" customWidth="1"/>
    <col min="2" max="2" width="15.7109375" style="2" customWidth="1"/>
    <col min="3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5" x14ac:dyDescent="0.2">
      <c r="A1" s="1" t="s">
        <v>53</v>
      </c>
    </row>
    <row r="2" spans="1:5" x14ac:dyDescent="0.2">
      <c r="A2" s="1"/>
    </row>
    <row r="3" spans="1:5" x14ac:dyDescent="0.2">
      <c r="A3" s="1" t="s">
        <v>54</v>
      </c>
    </row>
    <row r="4" spans="1:5" ht="12.75" customHeight="1" x14ac:dyDescent="0.2">
      <c r="A4" s="3" t="s">
        <v>66</v>
      </c>
      <c r="B4" s="4"/>
      <c r="C4" s="4"/>
      <c r="D4" s="4"/>
    </row>
    <row r="5" spans="1:5" s="7" customFormat="1" x14ac:dyDescent="0.2">
      <c r="A5" s="5"/>
      <c r="B5" s="6" t="s">
        <v>67</v>
      </c>
      <c r="C5" s="6" t="s">
        <v>68</v>
      </c>
      <c r="D5" s="6" t="s">
        <v>64</v>
      </c>
      <c r="E5" s="2"/>
    </row>
    <row r="6" spans="1:5" x14ac:dyDescent="0.2">
      <c r="A6" s="8"/>
      <c r="B6" s="9" t="s">
        <v>12</v>
      </c>
      <c r="C6" s="9" t="s">
        <v>12</v>
      </c>
      <c r="D6" s="9" t="s">
        <v>12</v>
      </c>
    </row>
    <row r="7" spans="1:5" x14ac:dyDescent="0.2">
      <c r="A7" s="3" t="s">
        <v>11</v>
      </c>
      <c r="B7" s="10"/>
      <c r="C7" s="10"/>
      <c r="D7" s="10"/>
    </row>
    <row r="8" spans="1:5" x14ac:dyDescent="0.2">
      <c r="A8" s="11" t="s">
        <v>34</v>
      </c>
      <c r="B8" s="12">
        <f>2309760+47744+3370</f>
        <v>2360874</v>
      </c>
      <c r="C8" s="12">
        <v>1985325</v>
      </c>
      <c r="D8" s="20">
        <v>2393222</v>
      </c>
    </row>
    <row r="9" spans="1:5" x14ac:dyDescent="0.2">
      <c r="A9" s="13" t="s">
        <v>0</v>
      </c>
      <c r="B9" s="12">
        <v>1175118</v>
      </c>
      <c r="C9" s="12">
        <v>953296</v>
      </c>
      <c r="D9" s="20">
        <v>630835</v>
      </c>
    </row>
    <row r="10" spans="1:5" x14ac:dyDescent="0.2">
      <c r="A10" s="13" t="s">
        <v>33</v>
      </c>
      <c r="B10" s="12">
        <v>1095372</v>
      </c>
      <c r="C10" s="12">
        <v>335532</v>
      </c>
      <c r="D10" s="20">
        <v>148079</v>
      </c>
    </row>
    <row r="11" spans="1:5" x14ac:dyDescent="0.2">
      <c r="A11" s="14" t="s">
        <v>61</v>
      </c>
      <c r="B11" s="15">
        <v>-5009</v>
      </c>
      <c r="C11" s="15">
        <v>-4722</v>
      </c>
      <c r="D11" s="21">
        <v>-4912</v>
      </c>
    </row>
    <row r="12" spans="1:5" x14ac:dyDescent="0.2">
      <c r="A12" s="14" t="s">
        <v>62</v>
      </c>
      <c r="B12" s="16">
        <f>SUM(B10:B11)</f>
        <v>1090363</v>
      </c>
      <c r="C12" s="16">
        <f>SUM(C10:C11)</f>
        <v>330810</v>
      </c>
      <c r="D12" s="16">
        <f>SUM(D10+D11)</f>
        <v>143167</v>
      </c>
    </row>
    <row r="13" spans="1:5" x14ac:dyDescent="0.2">
      <c r="A13" s="3" t="s">
        <v>28</v>
      </c>
      <c r="B13" s="17">
        <f>B8+B9+B12</f>
        <v>4626355</v>
      </c>
      <c r="C13" s="18">
        <f>C8+C9+C12</f>
        <v>3269431</v>
      </c>
      <c r="D13" s="17">
        <f>D8+D9+D12</f>
        <v>3167224</v>
      </c>
    </row>
    <row r="14" spans="1:5" s="19" customFormat="1" x14ac:dyDescent="0.2">
      <c r="A14" s="11" t="s">
        <v>1</v>
      </c>
      <c r="B14" s="65">
        <v>1101636</v>
      </c>
      <c r="C14" s="65">
        <v>1515662</v>
      </c>
      <c r="D14" s="65">
        <v>1326269</v>
      </c>
      <c r="E14" s="2"/>
    </row>
    <row r="15" spans="1:5" s="19" customFormat="1" x14ac:dyDescent="0.2">
      <c r="A15" s="11" t="s">
        <v>31</v>
      </c>
      <c r="B15" s="12">
        <v>75827</v>
      </c>
      <c r="C15" s="12">
        <v>35154</v>
      </c>
      <c r="D15" s="12">
        <v>55372</v>
      </c>
      <c r="E15" s="2"/>
    </row>
    <row r="16" spans="1:5" x14ac:dyDescent="0.2">
      <c r="A16" s="11" t="s">
        <v>32</v>
      </c>
      <c r="B16" s="12">
        <v>357035</v>
      </c>
      <c r="C16" s="12">
        <v>298639</v>
      </c>
      <c r="D16" s="12">
        <v>364723</v>
      </c>
    </row>
    <row r="17" spans="1:4" x14ac:dyDescent="0.2">
      <c r="A17" s="11" t="s">
        <v>30</v>
      </c>
      <c r="B17" s="15">
        <v>-3298</v>
      </c>
      <c r="C17" s="15">
        <v>-500</v>
      </c>
      <c r="D17" s="15">
        <v>0</v>
      </c>
    </row>
    <row r="18" spans="1:4" x14ac:dyDescent="0.2">
      <c r="A18" s="3" t="s">
        <v>35</v>
      </c>
      <c r="B18" s="16">
        <f>B16+B17</f>
        <v>353737</v>
      </c>
      <c r="C18" s="16">
        <f>C16+C17</f>
        <v>298139</v>
      </c>
      <c r="D18" s="16">
        <f>D16+D17</f>
        <v>364723</v>
      </c>
    </row>
    <row r="19" spans="1:4" x14ac:dyDescent="0.2">
      <c r="A19" s="11" t="s">
        <v>29</v>
      </c>
      <c r="B19" s="12">
        <v>8103483</v>
      </c>
      <c r="C19" s="12">
        <v>7141679</v>
      </c>
      <c r="D19" s="12">
        <v>7077416</v>
      </c>
    </row>
    <row r="20" spans="1:4" x14ac:dyDescent="0.2">
      <c r="A20" s="11" t="s">
        <v>30</v>
      </c>
      <c r="B20" s="15">
        <v>-509230</v>
      </c>
      <c r="C20" s="15">
        <v>-372182</v>
      </c>
      <c r="D20" s="15">
        <v>-345682</v>
      </c>
    </row>
    <row r="21" spans="1:4" x14ac:dyDescent="0.2">
      <c r="A21" s="11" t="s">
        <v>65</v>
      </c>
      <c r="B21" s="15">
        <v>-2752</v>
      </c>
      <c r="C21" s="15">
        <v>0</v>
      </c>
      <c r="D21" s="15">
        <v>-3413</v>
      </c>
    </row>
    <row r="22" spans="1:4" x14ac:dyDescent="0.2">
      <c r="A22" s="3" t="s">
        <v>55</v>
      </c>
      <c r="B22" s="22">
        <f>SUM(B19:B21)</f>
        <v>7591501</v>
      </c>
      <c r="C22" s="22">
        <f>C19+C20</f>
        <v>6769497</v>
      </c>
      <c r="D22" s="22">
        <f>SUM(D19:D21)</f>
        <v>6728321</v>
      </c>
    </row>
    <row r="23" spans="1:4" x14ac:dyDescent="0.2">
      <c r="A23" s="23" t="s">
        <v>56</v>
      </c>
      <c r="B23" s="16">
        <f>B18+B22</f>
        <v>7945238</v>
      </c>
      <c r="C23" s="16">
        <f>C18+C22</f>
        <v>7067636</v>
      </c>
      <c r="D23" s="16">
        <f>D18+D22</f>
        <v>7093044</v>
      </c>
    </row>
    <row r="24" spans="1:4" x14ac:dyDescent="0.2">
      <c r="A24" s="11" t="s">
        <v>27</v>
      </c>
      <c r="B24" s="15">
        <v>0</v>
      </c>
      <c r="C24" s="15">
        <v>0</v>
      </c>
      <c r="D24" s="15">
        <v>17274</v>
      </c>
    </row>
    <row r="25" spans="1:4" x14ac:dyDescent="0.2">
      <c r="A25" s="24" t="s">
        <v>2</v>
      </c>
      <c r="B25" s="15">
        <v>4809</v>
      </c>
      <c r="C25" s="15"/>
      <c r="D25" s="15">
        <v>0</v>
      </c>
    </row>
    <row r="26" spans="1:4" x14ac:dyDescent="0.2">
      <c r="A26" s="11" t="s">
        <v>26</v>
      </c>
      <c r="B26" s="12">
        <v>541086</v>
      </c>
      <c r="C26" s="12">
        <v>577635</v>
      </c>
      <c r="D26" s="12">
        <v>664069</v>
      </c>
    </row>
    <row r="27" spans="1:4" ht="13.5" customHeight="1" x14ac:dyDescent="0.2">
      <c r="A27" s="25" t="s">
        <v>25</v>
      </c>
      <c r="B27" s="12">
        <v>1055588</v>
      </c>
      <c r="C27" s="12">
        <v>412456</v>
      </c>
      <c r="D27" s="12">
        <v>391346</v>
      </c>
    </row>
    <row r="28" spans="1:4" x14ac:dyDescent="0.2">
      <c r="A28" s="26" t="s">
        <v>20</v>
      </c>
      <c r="B28" s="27">
        <f>B13+B14+B15+B23+B24+B25+B26+B27</f>
        <v>15350539</v>
      </c>
      <c r="C28" s="27">
        <f>C13+C14+C15+C23+C24+C25+C26+C27</f>
        <v>12877974</v>
      </c>
      <c r="D28" s="27">
        <f>D13+D14+D15+D23+D24+D25+D26+D27</f>
        <v>12714598</v>
      </c>
    </row>
    <row r="29" spans="1:4" x14ac:dyDescent="0.2">
      <c r="A29" s="3"/>
      <c r="B29" s="28"/>
      <c r="C29" s="28"/>
      <c r="D29" s="28"/>
    </row>
    <row r="30" spans="1:4" x14ac:dyDescent="0.2">
      <c r="A30" s="8" t="s">
        <v>13</v>
      </c>
      <c r="B30" s="29"/>
      <c r="C30" s="29"/>
      <c r="D30" s="29"/>
    </row>
    <row r="31" spans="1:4" x14ac:dyDescent="0.2">
      <c r="A31" s="30" t="s">
        <v>19</v>
      </c>
      <c r="B31" s="12">
        <v>604716</v>
      </c>
      <c r="C31" s="12">
        <v>754337</v>
      </c>
      <c r="D31" s="12">
        <v>884705</v>
      </c>
    </row>
    <row r="32" spans="1:4" x14ac:dyDescent="0.2">
      <c r="A32" s="25" t="s">
        <v>17</v>
      </c>
      <c r="B32" s="66">
        <v>10398937</v>
      </c>
      <c r="C32" s="66">
        <v>8672770</v>
      </c>
      <c r="D32" s="66">
        <v>8359576</v>
      </c>
    </row>
    <row r="33" spans="1:4" x14ac:dyDescent="0.2">
      <c r="A33" s="25" t="s">
        <v>18</v>
      </c>
      <c r="B33" s="12">
        <v>1419213</v>
      </c>
      <c r="C33" s="12">
        <v>1445609</v>
      </c>
      <c r="D33" s="12">
        <v>1341147</v>
      </c>
    </row>
    <row r="34" spans="1:4" x14ac:dyDescent="0.2">
      <c r="A34" s="25" t="s">
        <v>16</v>
      </c>
      <c r="B34" s="12">
        <v>6151</v>
      </c>
      <c r="C34" s="12">
        <v>1320</v>
      </c>
      <c r="D34" s="12">
        <v>443</v>
      </c>
    </row>
    <row r="35" spans="1:4" x14ac:dyDescent="0.2">
      <c r="A35" s="11" t="s">
        <v>3</v>
      </c>
      <c r="B35" s="12">
        <v>16285</v>
      </c>
      <c r="C35" s="12">
        <v>16455</v>
      </c>
      <c r="D35" s="12">
        <v>14455</v>
      </c>
    </row>
    <row r="36" spans="1:4" x14ac:dyDescent="0.2">
      <c r="A36" s="11" t="s">
        <v>15</v>
      </c>
      <c r="B36" s="67">
        <v>99992</v>
      </c>
      <c r="C36" s="67">
        <v>18596</v>
      </c>
      <c r="D36" s="67">
        <v>18423</v>
      </c>
    </row>
    <row r="37" spans="1:4" x14ac:dyDescent="0.2">
      <c r="A37" s="11" t="s">
        <v>63</v>
      </c>
      <c r="B37" s="67">
        <v>0</v>
      </c>
      <c r="C37" s="67">
        <v>0</v>
      </c>
      <c r="D37" s="67">
        <v>0</v>
      </c>
    </row>
    <row r="38" spans="1:4" x14ac:dyDescent="0.2">
      <c r="A38" s="13" t="s">
        <v>14</v>
      </c>
      <c r="B38" s="12">
        <v>894834</v>
      </c>
      <c r="C38" s="12">
        <v>343510</v>
      </c>
      <c r="D38" s="12">
        <v>336070</v>
      </c>
    </row>
    <row r="39" spans="1:4" x14ac:dyDescent="0.2">
      <c r="A39" s="26" t="s">
        <v>21</v>
      </c>
      <c r="B39" s="27">
        <f>SUM(B31:B38)</f>
        <v>13440128</v>
      </c>
      <c r="C39" s="27">
        <f>SUM(C31:C38)</f>
        <v>11252597</v>
      </c>
      <c r="D39" s="27">
        <f>SUM(D31:D38)</f>
        <v>10954819</v>
      </c>
    </row>
    <row r="40" spans="1:4" x14ac:dyDescent="0.2">
      <c r="A40" s="11"/>
      <c r="B40" s="31"/>
      <c r="C40" s="31"/>
      <c r="D40" s="31"/>
    </row>
    <row r="41" spans="1:4" ht="12.75" customHeight="1" x14ac:dyDescent="0.2">
      <c r="A41" s="8" t="s">
        <v>22</v>
      </c>
      <c r="B41" s="32"/>
      <c r="C41" s="32"/>
      <c r="D41" s="32"/>
    </row>
    <row r="42" spans="1:4" x14ac:dyDescent="0.2">
      <c r="A42" s="25" t="s">
        <v>4</v>
      </c>
      <c r="B42" s="12">
        <v>1503473.7949999999</v>
      </c>
      <c r="C42" s="12">
        <v>1301658</v>
      </c>
      <c r="D42" s="12">
        <v>1301658</v>
      </c>
    </row>
    <row r="43" spans="1:4" x14ac:dyDescent="0.2">
      <c r="A43" s="25" t="s">
        <v>51</v>
      </c>
      <c r="B43" s="67">
        <v>0</v>
      </c>
      <c r="C43" s="67">
        <v>0</v>
      </c>
      <c r="D43" s="67">
        <v>0</v>
      </c>
    </row>
    <row r="44" spans="1:4" x14ac:dyDescent="0.2">
      <c r="A44" s="25" t="s">
        <v>5</v>
      </c>
      <c r="B44" s="41">
        <v>406937</v>
      </c>
      <c r="C44" s="41">
        <v>323719</v>
      </c>
      <c r="D44" s="41">
        <v>458121</v>
      </c>
    </row>
    <row r="45" spans="1:4" x14ac:dyDescent="0.2">
      <c r="A45" s="8" t="s">
        <v>23</v>
      </c>
      <c r="B45" s="33">
        <f>SUM(B42:B44)</f>
        <v>1910410.7949999999</v>
      </c>
      <c r="C45" s="33">
        <f t="shared" ref="C45:D45" si="0">SUM(C42:C44)</f>
        <v>1625377</v>
      </c>
      <c r="D45" s="33">
        <f t="shared" si="0"/>
        <v>1759779</v>
      </c>
    </row>
    <row r="46" spans="1:4" x14ac:dyDescent="0.2">
      <c r="A46" s="3"/>
      <c r="B46" s="34"/>
      <c r="C46" s="34"/>
      <c r="D46" s="34"/>
    </row>
    <row r="47" spans="1:4" ht="12" thickBot="1" x14ac:dyDescent="0.25">
      <c r="A47" s="35" t="s">
        <v>24</v>
      </c>
      <c r="B47" s="36">
        <f>B39+B45</f>
        <v>15350538.795</v>
      </c>
      <c r="C47" s="36">
        <f>C39+C45</f>
        <v>12877974</v>
      </c>
      <c r="D47" s="36">
        <f>D39+D45</f>
        <v>12714598</v>
      </c>
    </row>
    <row r="48" spans="1:4" ht="12" thickTop="1" x14ac:dyDescent="0.2">
      <c r="A48" s="11"/>
    </row>
    <row r="49" spans="1:4" x14ac:dyDescent="0.2">
      <c r="A49" s="37"/>
      <c r="B49" s="38"/>
      <c r="C49" s="38"/>
      <c r="D49" s="38"/>
    </row>
    <row r="52" spans="1:4" x14ac:dyDescent="0.2">
      <c r="A52" s="39" t="s">
        <v>57</v>
      </c>
      <c r="B52" s="40"/>
      <c r="C52" s="39" t="s">
        <v>57</v>
      </c>
      <c r="D52" s="40"/>
    </row>
    <row r="53" spans="1:4" x14ac:dyDescent="0.2">
      <c r="A53" s="1" t="s">
        <v>58</v>
      </c>
      <c r="B53" s="19"/>
      <c r="C53" s="1" t="s">
        <v>59</v>
      </c>
      <c r="D53" s="19"/>
    </row>
    <row r="54" spans="1:4" x14ac:dyDescent="0.2">
      <c r="A54" s="1" t="s">
        <v>52</v>
      </c>
      <c r="B54" s="19"/>
      <c r="C54" s="1" t="s">
        <v>60</v>
      </c>
      <c r="D54" s="19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130" zoomScaleNormal="130" workbookViewId="0">
      <selection activeCell="F23" sqref="F23"/>
    </sheetView>
  </sheetViews>
  <sheetFormatPr defaultRowHeight="11.25" x14ac:dyDescent="0.2"/>
  <cols>
    <col min="1" max="1" width="43.42578125" style="62" customWidth="1"/>
    <col min="2" max="2" width="12" style="42" customWidth="1"/>
    <col min="3" max="3" width="12.140625" style="42" customWidth="1"/>
    <col min="4" max="4" width="2.42578125" style="42" customWidth="1"/>
    <col min="5" max="6" width="9.140625" style="42"/>
    <col min="7" max="7" width="24.5703125" style="42" customWidth="1"/>
    <col min="8" max="16384" width="9.140625" style="42"/>
  </cols>
  <sheetData>
    <row r="1" spans="1:3" x14ac:dyDescent="0.2">
      <c r="A1" s="1" t="s">
        <v>53</v>
      </c>
    </row>
    <row r="2" spans="1:3" x14ac:dyDescent="0.2">
      <c r="A2" s="1"/>
    </row>
    <row r="3" spans="1:3" x14ac:dyDescent="0.2">
      <c r="A3" s="1" t="s">
        <v>36</v>
      </c>
      <c r="B3" s="43"/>
      <c r="C3" s="43"/>
    </row>
    <row r="4" spans="1:3" x14ac:dyDescent="0.2">
      <c r="A4" s="3" t="s">
        <v>69</v>
      </c>
      <c r="B4" s="44"/>
      <c r="C4" s="44"/>
    </row>
    <row r="5" spans="1:3" x14ac:dyDescent="0.2">
      <c r="A5" s="45"/>
      <c r="B5" s="44"/>
      <c r="C5" s="44"/>
    </row>
    <row r="6" spans="1:3" x14ac:dyDescent="0.2">
      <c r="A6" s="5"/>
      <c r="B6" s="6" t="s">
        <v>67</v>
      </c>
      <c r="C6" s="6" t="s">
        <v>68</v>
      </c>
    </row>
    <row r="7" spans="1:3" x14ac:dyDescent="0.2">
      <c r="A7" s="5"/>
      <c r="B7" s="9" t="s">
        <v>12</v>
      </c>
      <c r="C7" s="9" t="s">
        <v>12</v>
      </c>
    </row>
    <row r="8" spans="1:3" x14ac:dyDescent="0.2">
      <c r="A8" s="46" t="s">
        <v>37</v>
      </c>
      <c r="B8" s="64">
        <v>896890</v>
      </c>
      <c r="C8" s="64">
        <v>836225</v>
      </c>
    </row>
    <row r="9" spans="1:3" x14ac:dyDescent="0.2">
      <c r="A9" s="46" t="s">
        <v>38</v>
      </c>
      <c r="B9" s="64">
        <v>-242302</v>
      </c>
      <c r="C9" s="64">
        <v>-253355</v>
      </c>
    </row>
    <row r="10" spans="1:3" ht="22.5" x14ac:dyDescent="0.2">
      <c r="A10" s="63" t="s">
        <v>40</v>
      </c>
      <c r="B10" s="47">
        <f>SUM(B8:B9)</f>
        <v>654588</v>
      </c>
      <c r="C10" s="47">
        <f>SUM(C8:C9)</f>
        <v>582870</v>
      </c>
    </row>
    <row r="11" spans="1:3" x14ac:dyDescent="0.2">
      <c r="A11" s="11" t="s">
        <v>39</v>
      </c>
      <c r="B11" s="15">
        <v>-144870</v>
      </c>
      <c r="C11" s="15">
        <v>46233</v>
      </c>
    </row>
    <row r="12" spans="1:3" x14ac:dyDescent="0.2">
      <c r="A12" s="48" t="s">
        <v>6</v>
      </c>
      <c r="B12" s="49">
        <f>B10+B11</f>
        <v>509718</v>
      </c>
      <c r="C12" s="49">
        <f>C10+C11</f>
        <v>629103</v>
      </c>
    </row>
    <row r="13" spans="1:3" x14ac:dyDescent="0.2">
      <c r="A13" s="50"/>
      <c r="B13" s="68"/>
      <c r="C13" s="69"/>
    </row>
    <row r="14" spans="1:3" x14ac:dyDescent="0.2">
      <c r="A14" s="5" t="s">
        <v>41</v>
      </c>
      <c r="B14" s="64">
        <v>277261</v>
      </c>
      <c r="C14" s="64">
        <v>248411</v>
      </c>
    </row>
    <row r="15" spans="1:3" x14ac:dyDescent="0.2">
      <c r="A15" s="5" t="s">
        <v>42</v>
      </c>
      <c r="B15" s="15">
        <v>-55395</v>
      </c>
      <c r="C15" s="15">
        <v>-39694</v>
      </c>
    </row>
    <row r="16" spans="1:3" x14ac:dyDescent="0.2">
      <c r="A16" s="50" t="s">
        <v>50</v>
      </c>
      <c r="B16" s="15">
        <v>193297</v>
      </c>
      <c r="C16" s="15">
        <v>112745</v>
      </c>
    </row>
    <row r="17" spans="1:5" x14ac:dyDescent="0.2">
      <c r="A17" s="50" t="s">
        <v>7</v>
      </c>
      <c r="B17" s="15">
        <v>1974</v>
      </c>
      <c r="C17" s="15">
        <v>1254</v>
      </c>
      <c r="D17" s="51"/>
    </row>
    <row r="18" spans="1:5" x14ac:dyDescent="0.2">
      <c r="A18" s="48" t="s">
        <v>43</v>
      </c>
      <c r="B18" s="52">
        <f>SUM(B14:B17)</f>
        <v>417137</v>
      </c>
      <c r="C18" s="52">
        <f>SUM(C14:C17)</f>
        <v>322716</v>
      </c>
    </row>
    <row r="19" spans="1:5" x14ac:dyDescent="0.2">
      <c r="A19" s="53"/>
      <c r="B19" s="70"/>
      <c r="C19" s="71"/>
    </row>
    <row r="20" spans="1:5" x14ac:dyDescent="0.2">
      <c r="A20" s="53" t="s">
        <v>44</v>
      </c>
      <c r="B20" s="15">
        <f>B18+B12:B12</f>
        <v>926855</v>
      </c>
      <c r="C20" s="15">
        <v>951818</v>
      </c>
    </row>
    <row r="21" spans="1:5" x14ac:dyDescent="0.2">
      <c r="A21" s="53" t="s">
        <v>45</v>
      </c>
      <c r="B21" s="15">
        <v>-764652</v>
      </c>
      <c r="C21" s="15">
        <v>-803294</v>
      </c>
    </row>
    <row r="22" spans="1:5" x14ac:dyDescent="0.2">
      <c r="A22" s="54" t="s">
        <v>48</v>
      </c>
      <c r="B22" s="55">
        <f>B20+B21</f>
        <v>162203</v>
      </c>
      <c r="C22" s="55">
        <f t="shared" ref="C22" si="0">C20+C21</f>
        <v>148524</v>
      </c>
    </row>
    <row r="23" spans="1:5" x14ac:dyDescent="0.2">
      <c r="A23" s="72"/>
      <c r="B23" s="73"/>
      <c r="C23" s="73"/>
    </row>
    <row r="24" spans="1:5" x14ac:dyDescent="0.2">
      <c r="A24" s="11" t="s">
        <v>46</v>
      </c>
      <c r="B24" s="15">
        <v>5672</v>
      </c>
      <c r="C24" s="15">
        <v>-25866</v>
      </c>
    </row>
    <row r="25" spans="1:5" x14ac:dyDescent="0.2">
      <c r="A25" s="79"/>
      <c r="B25" s="73"/>
      <c r="C25" s="80"/>
      <c r="D25" s="68"/>
      <c r="E25" s="68"/>
    </row>
    <row r="26" spans="1:5" x14ac:dyDescent="0.2">
      <c r="A26" s="56" t="s">
        <v>47</v>
      </c>
      <c r="B26" s="49">
        <f>B22+B24</f>
        <v>167875</v>
      </c>
      <c r="C26" s="49">
        <f t="shared" ref="C26" si="1">C22+C24</f>
        <v>122658</v>
      </c>
    </row>
    <row r="27" spans="1:5" x14ac:dyDescent="0.2">
      <c r="A27" s="48"/>
      <c r="B27" s="77"/>
      <c r="C27" s="78"/>
      <c r="D27" s="68"/>
      <c r="E27" s="68"/>
    </row>
    <row r="28" spans="1:5" x14ac:dyDescent="0.2">
      <c r="A28" s="57" t="s">
        <v>8</v>
      </c>
      <c r="B28" s="81">
        <v>-17238</v>
      </c>
      <c r="C28" s="81">
        <v>-11870</v>
      </c>
    </row>
    <row r="29" spans="1:5" x14ac:dyDescent="0.2">
      <c r="A29" s="56" t="s">
        <v>9</v>
      </c>
      <c r="B29" s="58">
        <f>B28+B26</f>
        <v>150637</v>
      </c>
      <c r="C29" s="58">
        <f t="shared" ref="C29" si="2">C28+C26</f>
        <v>110788</v>
      </c>
    </row>
    <row r="30" spans="1:5" x14ac:dyDescent="0.2">
      <c r="A30" s="75"/>
      <c r="B30" s="76"/>
      <c r="C30" s="77"/>
      <c r="D30" s="68"/>
      <c r="E30" s="68"/>
    </row>
    <row r="31" spans="1:5" x14ac:dyDescent="0.2">
      <c r="A31" s="59" t="s">
        <v>49</v>
      </c>
      <c r="B31" s="58">
        <f>B29</f>
        <v>150637</v>
      </c>
      <c r="C31" s="58">
        <f>C29</f>
        <v>110788</v>
      </c>
    </row>
    <row r="32" spans="1:5" x14ac:dyDescent="0.2">
      <c r="A32" s="60" t="s">
        <v>10</v>
      </c>
      <c r="B32" s="61">
        <f>B31/300694759*1000</f>
        <v>0.50096317109404631</v>
      </c>
      <c r="C32" s="61">
        <f>C31/260331650*1000</f>
        <v>0.42556485160371393</v>
      </c>
    </row>
    <row r="33" spans="1:5" x14ac:dyDescent="0.2">
      <c r="A33" s="74"/>
      <c r="B33" s="68"/>
      <c r="C33" s="68"/>
      <c r="D33" s="68"/>
      <c r="E33" s="68"/>
    </row>
    <row r="35" spans="1:5" x14ac:dyDescent="0.2">
      <c r="A35" s="39" t="s">
        <v>57</v>
      </c>
      <c r="B35" s="39" t="s">
        <v>57</v>
      </c>
    </row>
    <row r="36" spans="1:5" x14ac:dyDescent="0.2">
      <c r="A36" s="1" t="s">
        <v>58</v>
      </c>
      <c r="B36" s="1" t="s">
        <v>59</v>
      </c>
    </row>
    <row r="37" spans="1:5" x14ac:dyDescent="0.2">
      <c r="A37" s="1" t="s">
        <v>52</v>
      </c>
      <c r="B37" s="1" t="s">
        <v>60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2020-09-15T09:41:19Z</dcterms:modified>
</cp:coreProperties>
</file>