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офп" sheetId="1" r:id="rId1"/>
    <sheet name="осп" sheetId="2" r:id="rId2"/>
    <sheet name="ДДС" sheetId="3" r:id="rId3"/>
    <sheet name="капитал" sheetId="4" r:id="rId4"/>
    <sheet name="эскертүүлөр" sheetId="5" r:id="rId5"/>
    <sheet name="Пр 2" sheetId="6" r:id="rId6"/>
    <sheet name="Экономикалык нормативдер" sheetId="7" r:id="rId7"/>
  </sheets>
  <definedNames/>
  <calcPr fullCalcOnLoad="1"/>
</workbook>
</file>

<file path=xl/sharedStrings.xml><?xml version="1.0" encoding="utf-8"?>
<sst xmlns="http://schemas.openxmlformats.org/spreadsheetml/2006/main" count="258" uniqueCount="215">
  <si>
    <t>КАПИТАЛ</t>
  </si>
  <si>
    <t>миң сом</t>
  </si>
  <si>
    <t>Активдер</t>
  </si>
  <si>
    <t>Акча каражаттары жана алардын эквиваленттери</t>
  </si>
  <si>
    <t>КРУБдун эсебиндеги калдыктар</t>
  </si>
  <si>
    <t>Коммерциялык банктардагы "ностро" эсеби</t>
  </si>
  <si>
    <t>Активдердин баары</t>
  </si>
  <si>
    <t>Таза насыялардын жыйынтыгы</t>
  </si>
  <si>
    <t>Кардарларга берилген ссудалар</t>
  </si>
  <si>
    <t>Акыйкат наркы боюнча бааланган, финансылык аспаптар менен операциялардан таза түшүүлөр, андагы өзгөрүүлөр мезгил ичинде пайдалардын же чыгашалардын курамында чагылдырылат</t>
  </si>
  <si>
    <t>- “РЕПО” күрөө келишими менен чектелген</t>
  </si>
  <si>
    <t>Негизги каражаттар жана материалдык эмес активдер</t>
  </si>
  <si>
    <t>Башка активдер</t>
  </si>
  <si>
    <t>Активдердин жыйынтыгы</t>
  </si>
  <si>
    <t>Кийинкиге калтырылган салык милдеттенмеси</t>
  </si>
  <si>
    <t>Башка милдеттенмелер</t>
  </si>
  <si>
    <t>Милдеттенмелердин баары</t>
  </si>
  <si>
    <t>Уставдык капитал</t>
  </si>
  <si>
    <t>Бөлүштүрүлбөгөн пайда</t>
  </si>
  <si>
    <t>Бардык милдеттенмелер жана капитал</t>
  </si>
  <si>
    <t>Башкы бухгалтер</t>
  </si>
  <si>
    <t>Дженбаева Э.Т.</t>
  </si>
  <si>
    <t>Пайыздык кирешелер</t>
  </si>
  <si>
    <t>Пайыздык чыгашалар</t>
  </si>
  <si>
    <t>Таза пайыздык киреше</t>
  </si>
  <si>
    <t>Чет өлкөлүк валюта менен операциялардан таза пайда</t>
  </si>
  <si>
    <t>Башка кирешелер</t>
  </si>
  <si>
    <t>Операциондук чыгашалар</t>
  </si>
  <si>
    <t>Кирешеге карай салык боюнча чыгашалар</t>
  </si>
  <si>
    <t>Жалпы киреше</t>
  </si>
  <si>
    <t>Операциялык иштен акча каражаттарынын кыймылы</t>
  </si>
  <si>
    <t>Комиссиялык кирешелер</t>
  </si>
  <si>
    <t>Комиссиялык чыгашалар</t>
  </si>
  <si>
    <t>Чет өлкөлүк валюта менен операциялардан киреше</t>
  </si>
  <si>
    <t>Акыйкат наркы боюнча бааланган, каржылык аспаптар менен операциялардан таза пайда, андагы өзгөрүүлөр мезгил ичинде пайдалардын же чыгашалардын курамында чагылдырылат</t>
  </si>
  <si>
    <t>Башка кирешелер боюнча түшүүлөр</t>
  </si>
  <si>
    <t>Төлөнгөн операциондук чыгашалар</t>
  </si>
  <si>
    <t>Операциялык активдердин көбөйүшү/(азайышы)</t>
  </si>
  <si>
    <t>Операциялык милдеттенмелердин көбөйүшү/(азайышы)</t>
  </si>
  <si>
    <t>Кардарлардын акча каражаттары</t>
  </si>
  <si>
    <t>Төлөнгөн пайдага карай салык</t>
  </si>
  <si>
    <t>ИНВЕСТИЦИЯЛЫК ИШТЕН АКЧА КАРАЖАТТАРЫНЫН КЫЙМЫЛЫ</t>
  </si>
  <si>
    <t>Негизги каражаттарды сатып алуу</t>
  </si>
  <si>
    <t>Тындырууга чейин кармалган инвестицияларды сатып алуу</t>
  </si>
  <si>
    <t>Тындырууга чейин кармалган инвестициялардын түшүүсү</t>
  </si>
  <si>
    <t>КАРЖЫЛЫК ИШТЕН АКЧА КАРАЖАТТАРЫНЫН КЫЙМЫЛЫ</t>
  </si>
  <si>
    <t>Башка тартылган акча каражаттардын түшүүсү</t>
  </si>
  <si>
    <t>Башка тартылган акча каражаттарды тындыруу</t>
  </si>
  <si>
    <t>Төлөнгөн үлүштүк кирешелер</t>
  </si>
  <si>
    <t>Валюта курстарындагы өзгөрүүлөрдүн акча каражаттарынын чоңдугунун таасири</t>
  </si>
  <si>
    <t>Акча каражаттарда жана алардын эквиваленттеринде өзгөрүү</t>
  </si>
  <si>
    <t xml:space="preserve">Жылдын башына акча каражаттар </t>
  </si>
  <si>
    <t>Жылдын аягына акча каражаттар</t>
  </si>
  <si>
    <t>Насыя мекемелердин акча каражаттары</t>
  </si>
  <si>
    <t>Негизги каражаттарды сатуудан киреше</t>
  </si>
  <si>
    <t>Инвестициялык ишмердигинен акча каражаттын таза агып чыгуусу</t>
  </si>
  <si>
    <t>Операциялык ишмердигинен акча каражаттардын таза агымы</t>
  </si>
  <si>
    <t>Таза операциялык активдердин өзгөрүүсүнө чейин операциялык ишмердигиндеги акча каражаттардын кыймылы</t>
  </si>
  <si>
    <t>Пайдага карай салыкты төлөөгө чейин операциялык ишмердигиндеги акча каражаттардын таза агымы</t>
  </si>
  <si>
    <t>Акционердик капитал             миң сом</t>
  </si>
  <si>
    <t>Жалпы                капитал</t>
  </si>
  <si>
    <t>Акцияларды чыгаруу</t>
  </si>
  <si>
    <t>Жылдык жалпы кирешенин жыйынтыгы</t>
  </si>
  <si>
    <t>Жарыяланган үлүштүк кирешелер</t>
  </si>
  <si>
    <t xml:space="preserve">Бөлүштүрүлбөгөн пайданы уставдык капиталга жана кошумча төлөнгөн капиталга которуу </t>
  </si>
  <si>
    <t>АКТИВДЕР</t>
  </si>
  <si>
    <t>Инвестициялар, удерживаемые до погашения</t>
  </si>
  <si>
    <t>Башка банктарда жана финансылык мекемелердеги каражаттар</t>
  </si>
  <si>
    <t>Башка банктарга жана финансылык мекемелерге берилген насыялар</t>
  </si>
  <si>
    <t>Минус чыгашаларды жана жоготууларды жабуу үчүн резерв</t>
  </si>
  <si>
    <t>Банктарга жана башка финансылык мекемелерге берилген насыялар</t>
  </si>
  <si>
    <t>Кардарларга берилген насыялар</t>
  </si>
  <si>
    <t>Кардарларга насыялардын жыйынтыгы</t>
  </si>
  <si>
    <t>МИЛДЕТТЕНМЕЛЕР ЖАНА КАПИТАЛ</t>
  </si>
  <si>
    <t>МИЛДЕТТЕНМЕЛЕР</t>
  </si>
  <si>
    <t>Башка банкттардын жанан финасылык мекемелердин  эсептери жана аманттары</t>
  </si>
  <si>
    <t>Кардарлардын эсептери жана аманаттары</t>
  </si>
  <si>
    <t>Башка тартылган каражаттар</t>
  </si>
  <si>
    <t>Кезектеги налогтук кирешеге кредитордук карыз</t>
  </si>
  <si>
    <t>Капитал жыйынтыгы</t>
  </si>
  <si>
    <t xml:space="preserve">Чистый процентный доход до убытков от обесценения по активам, по которым начисляются проценты </t>
  </si>
  <si>
    <t>Убытки от обесценения по активам, по которым начисляются проценты</t>
  </si>
  <si>
    <t>Операциондук кирешелер</t>
  </si>
  <si>
    <t>Таза пайда</t>
  </si>
  <si>
    <t>Бир акцияга пайда</t>
  </si>
  <si>
    <t>Башка насыялык мекемелердеги акча каржаттары</t>
  </si>
  <si>
    <t xml:space="preserve">  Финансылык отчеттуулукка эскертүүлөр</t>
  </si>
  <si>
    <t>Банктын каттоо номери: 3903 – 3301 - ААК</t>
  </si>
  <si>
    <t>Почта дареги: 720033, Кыргыз Республикасы, Бишкек шаары, Тоголок Молдо көчөсү, 54А</t>
  </si>
  <si>
    <t xml:space="preserve">1. Отчеттук кварталдын ичинде Банк тарабынан баалуу кагаздар чыгарылган жок; </t>
  </si>
  <si>
    <t>2.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2-тиркемесинде көрсөтүлдү;</t>
  </si>
  <si>
    <t xml:space="preserve">         </t>
  </si>
  <si>
    <t>Банктын толук аталышы: «Коммерциялык банк КЫРГЫЗСТАН » ачык акционердик коому</t>
  </si>
  <si>
    <t>Кыскартылган аталышы: «Коммерциялык банк КЫРГЫЗСТАН » ААК</t>
  </si>
  <si>
    <t xml:space="preserve">Кыргыз Республикасынын </t>
  </si>
  <si>
    <t xml:space="preserve">коммерциялык банктарынын </t>
  </si>
  <si>
    <t xml:space="preserve">финансылык отчетторун түзүүгө </t>
  </si>
  <si>
    <t xml:space="preserve">коюлган талаптар жөнүндө </t>
  </si>
  <si>
    <t>жобонун 2-тиркемеси</t>
  </si>
  <si>
    <t xml:space="preserve">Банктын башкаруу органдары кабыл ала турган чечимдерге </t>
  </si>
  <si>
    <t xml:space="preserve">олуттуу (тике же кыйыр) таасир бере турган адамдардын </t>
  </si>
  <si>
    <t>ТИЗМЕСИ</t>
  </si>
  <si>
    <t>Банктын толук аталышы: «Коммерциялык банк КЫРГЫЗСТАН» ачык акционердик коому</t>
  </si>
  <si>
    <t>Кыскартылган аталышы: «Коммерциялык банк КЫРГЫЗСТАН» ААК</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</si>
  <si>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</si>
  <si>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</si>
  <si>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</si>
  <si>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</si>
  <si>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1.</t>
  </si>
  <si>
    <t>-</t>
  </si>
  <si>
    <t>Акциялардын 5 жана андан көп пайыздарына ээлик кылган Банктын акционерлери (катышуучулары)</t>
  </si>
  <si>
    <t xml:space="preserve">№ </t>
  </si>
  <si>
    <t xml:space="preserve">Юридикалык жактын толук же кыскартылган фирмалык аталышы, юридикалык жана иш жүзүндөгү дарегин көрсөтүү менен/жеке жактын ФАА, жарандыгын көрсөтүү менен
</t>
  </si>
  <si>
    <t xml:space="preserve">Акционерге (катышуучуга) таандык болгон банктын акциялары (үлүшү) 
(банктын добуш берүүчү акцияларынын жалпы санынын пайызы) 
</t>
  </si>
  <si>
    <t xml:space="preserve">Банктын башкаруу органдары кабыл ала турган чечимдерге 
олуттуу (тике же кыйыр) таасир бере турган адамдар 
</t>
  </si>
  <si>
    <t xml:space="preserve">Банктын акционерлери (катышуучулары) менен банктын башкаруу органдары кабыл ала турган чечимдерге кыйыр түрдө
(үчүнчү жактар аркылуу) олуттуу таасир бере турган адамдардын ортосундагы өз ара байланыштар 
</t>
  </si>
  <si>
    <t xml:space="preserve">  </t>
  </si>
  <si>
    <t xml:space="preserve">            </t>
  </si>
  <si>
    <t>Башкы бухгалтер      Дженбаева Э.Т.</t>
  </si>
  <si>
    <t>Кошумча төлөнгөн капитал</t>
  </si>
  <si>
    <t>Левераж (К2.3)</t>
  </si>
  <si>
    <t>экономикалык нормативдердин сакталышы тууралуу</t>
  </si>
  <si>
    <t>МААЛЫМАТ</t>
  </si>
  <si>
    <t>"Коммерциялык банк КЫРГЫЗСТАН" ААК</t>
  </si>
  <si>
    <t xml:space="preserve"> Нормативдин белгиленген мааниси</t>
  </si>
  <si>
    <t>Нормативдин иш жүзүндөгү мааниси</t>
  </si>
  <si>
    <t>Банк менен байланышы жок бир зайымчыга карата тобокелдиктин максималдуу өлчөмү (К1.1)</t>
  </si>
  <si>
    <t>Банк менен байланышы бар бир зайымчыга карата тобокелдиктин максималдуу өлчөмү (К1.2)</t>
  </si>
  <si>
    <t>Банкка банк менен байланышы жок банктар аралык жайгаштыруулар боюнча тобкелдиктин максималдуу өлчөмү (К1.3)</t>
  </si>
  <si>
    <t xml:space="preserve"> Банктын аффилирленген жагы болуп саналган башка банкка банктар аралык жайгаштыруу боюнча тобокелдиктин максималдуу өлчөмү  (К1.4)</t>
  </si>
  <si>
    <t>Кошунду капиталдын шайкештик коэффициенти (К2.1)</t>
  </si>
  <si>
    <t>Биринчи деңгээлдеги капиталдын шайкештик коэфициенти (К2.2)</t>
  </si>
  <si>
    <t>Банктын ликвиддүүлүгүнүн нормативи (К3.1)</t>
  </si>
  <si>
    <t>Узун ачык валюта позицияларынын кошунду чоңдугун бузуу күндөрүнүн саны (К4.2)</t>
  </si>
  <si>
    <t>Кыска ачык валюта позицияларынын кошунду чоңдугун бузуу күндөрүнүн саны  (К4.3)</t>
  </si>
  <si>
    <t>Банк капиталынын кошумча запасы ("Капитал буфери" көрсөткүчү)</t>
  </si>
  <si>
    <t>20%дан ашык эмес</t>
  </si>
  <si>
    <t>15%дан ашык эмес</t>
  </si>
  <si>
    <t>30%дан ашык эмес</t>
  </si>
  <si>
    <t>12%дан кем эмес</t>
  </si>
  <si>
    <t>6%дан кем эмес</t>
  </si>
  <si>
    <t>8%дан кем эмес</t>
  </si>
  <si>
    <t xml:space="preserve"> 45%дан кем эмес</t>
  </si>
  <si>
    <t xml:space="preserve"> 20%дан ашык эмес</t>
  </si>
  <si>
    <t>За минусом резерва под обесценение</t>
  </si>
  <si>
    <t>Итого счета "ностро" в коммерческих банках</t>
  </si>
  <si>
    <t>8. Банктын уставдык капиталынын 20 жана андан ашык пайызына ээлик кылган юридикалык жактардын тизмесинде өзгөрүүлөр – болгон жок;</t>
  </si>
  <si>
    <t>18%ден кем эмес</t>
  </si>
  <si>
    <t>миң сом)</t>
  </si>
  <si>
    <t>Бабанова Ая Токтогуловна Кыргыз Республикасынын жараны</t>
  </si>
  <si>
    <t>Кошумча толонгон капитал</t>
  </si>
  <si>
    <t>Башка бүтүмдөр боюнча нарксыздануу боюнча чыгымдарды жабуу</t>
  </si>
  <si>
    <t>2020-жылдын 30-сентябрь</t>
  </si>
  <si>
    <t>Биринчи деңгээлдеги негизги капиталы К2.3</t>
  </si>
  <si>
    <t>4.5%дан кем эмес</t>
  </si>
  <si>
    <t>4. Баалуу кагаздар рыногун жөнгө салуу боюнча ыйгарым укуктуу мамлекеттик органдын ченемдик укуктук актыларында каралган башка окуялар (фактылар) - жок</t>
  </si>
  <si>
    <t>6. Банктын шайлануучу башкаруу органдарына кирген адамдардын банктын, ошондой эле анын туунду жана көз каранды компанияларынын капиталына катышуу көлөмүнүн өзгөрүшү - жок;</t>
  </si>
  <si>
    <t>7. Акциялардын (үлүштөрдүн) 5 жана андан ашык пайызынын ээлеринин тизмесинде, ошондой эле акциялардын (үлүштөрдүн) 5 жана андан ашык пайызынын ээлеринин үлүштөрүндө өзгөрүүлөр – болгон жок;</t>
  </si>
  <si>
    <t>9. Банктын реестринде анын добуш берүүчү акцияларынын (үлүштөрүнүн, пайларынын) 5 пайыздан ашыгына ээлик кылуучу – пайда болгон жок;</t>
  </si>
  <si>
    <t>10. Өлчөмү же мүлктүн баасы бүтүм түзүлгөн күнгө карата Банктын активдеринин 10 жана андан ашык пайызын түзгөн Банктын бир жолку бүтүмдөрү – болгон жок;</t>
  </si>
  <si>
    <t>11. Банктын активдеринин баасын бир жолу 10 пайыздан ашык көбөйтүүгө же азайтууга алып келген фактылар – болгон жок;</t>
  </si>
  <si>
    <t>12. Банктын таза кирешесин же таза чыгымдарын бир жолу 10 пайыздан ашык көбөйтүүгө же азайтууга алып келген фактылар – болгон жок;</t>
  </si>
  <si>
    <t>13. Банкты, анын туунду жана көз каранды компанияларын кайра уюштуруу болгон жок;</t>
  </si>
  <si>
    <t>14. Баалуу кагаздар боюнча эсептелген жана (же) төлөнө турган (төлөнгөн) кирешелер – болгон жок;</t>
  </si>
  <si>
    <t>16. Банктын баалуу кагаздарын төлөө (жабуу) – болгон жок;</t>
  </si>
  <si>
    <t>17. Баалуу кагаздар рыногун жөнгө салуу боюнча ыйгарым укуктуу мамлекеттик органдын ченемдик укуктук актыларында каралган башка окуялар (фактылар) – болгон жок;</t>
  </si>
  <si>
    <t>18. Банктын башкаруу органдары тарабынан кабыл алынган чечимдерге олуттуу (түз же кыйыр) таасир тийгизген адамдардын тизмеси финансылык отчеттун 2-тиркемесинде көрсөтүлгөн;</t>
  </si>
  <si>
    <t>19. Банктык топтун башкы компаниясы - Банктын башкаруу органдары тарабынан кабыл алынган чечимдерге олуттуу (түз же кыйыр) таасир тийгизген адамдардын тизмеси жок;</t>
  </si>
  <si>
    <t>20. Туунду компаниялар, алардын акционерлери жана банктык топтун туунду компанияларынын башкаруу органдары кабыл алган чечимдерге олуттуу (түз же кыйыр) таасирин тийгизген адамдар - Банк жөнүндө маалымат жок;</t>
  </si>
  <si>
    <t>21. Туунду компаниялар, алардын акционерлери жана банктык топтун туунду компанияларынын башкаруу органдары кабыл алган чечимдерге олуттуу (тикелей же кыйыр) таасир тийгизген адамдар жөнүндө маалыматтар Банкта жок;</t>
  </si>
  <si>
    <t>22. Банктык топтун түзүмү жөнүндө маалымат жок.</t>
  </si>
  <si>
    <t xml:space="preserve"> 2020-жылдын III- квартал аралыгындагы</t>
  </si>
  <si>
    <t>2020-жылдын 01-октябрга карата абал боюнча</t>
  </si>
  <si>
    <t xml:space="preserve">ОАО "КЫРГЫЗСТАН Коммерциялык банктын" 2021-жылдын 31-мартга карата финансылык абал жөнүндө отчет  </t>
  </si>
  <si>
    <t>март 2021 г.</t>
  </si>
  <si>
    <t>март 2020 г.</t>
  </si>
  <si>
    <t>декабрь 2020 г.</t>
  </si>
  <si>
    <t>Активдерди пайдалануу укугу</t>
  </si>
  <si>
    <t>Тескери РЕПО операциялары</t>
  </si>
  <si>
    <t>Ижара милдеттенмелери</t>
  </si>
  <si>
    <t>Башкаруу Төраганын о.б.</t>
  </si>
  <si>
    <t>Сагындыков Ж.Ж.</t>
  </si>
  <si>
    <t>ОАО "КЫРГЫЗСТАН Коммерциялык банктын" 2021-жылдын 31-мартга карата  жалпы киреше отчету</t>
  </si>
  <si>
    <t>Каржы инструменттери боюнча пайда же чыгым аркылуу адилет наркы боюнча таза пайда</t>
  </si>
  <si>
    <t>Административдик жана операциондук кирешелер</t>
  </si>
  <si>
    <t>Киреше салыгы боюнча чыгымдан мурун пайда</t>
  </si>
  <si>
    <t>Башкарма Төраганын о.б.</t>
  </si>
  <si>
    <t>2021-жылдын 31-мартга карата акча каражаттарынын жылышы жөнүндө отчет</t>
  </si>
  <si>
    <t>I - квартал  2021 ж.</t>
  </si>
  <si>
    <t>I - квартал  2020 ж.</t>
  </si>
  <si>
    <t>РЕПО операциялары боюнча күрөөгө коюлган буюмдар</t>
  </si>
  <si>
    <t>Пайда же чыгым аркылуу адилеттүү наркы боюнча каржылык милдеттенмелер</t>
  </si>
  <si>
    <t>РЕПО келишимдери</t>
  </si>
  <si>
    <t>2021-жылдын 31-мартга карата капиталдын өзгөрүшү жөнүндө отчет</t>
  </si>
  <si>
    <t xml:space="preserve">2019-жылдын 31-декабрга </t>
  </si>
  <si>
    <t>2020-жылдын 31 марта</t>
  </si>
  <si>
    <t>2020-жылдын 31-декабрга</t>
  </si>
  <si>
    <r>
      <rPr>
        <i/>
        <sz val="11"/>
        <rFont val="Arial"/>
        <family val="2"/>
      </rPr>
      <t>01.10.2020 ж. карата абал</t>
    </r>
    <r>
      <rPr>
        <sz val="11"/>
        <rFont val="Arial"/>
        <family val="2"/>
      </rPr>
      <t>.</t>
    </r>
  </si>
  <si>
    <t xml:space="preserve">Башкарма Төраганын о.б.  </t>
  </si>
  <si>
    <t xml:space="preserve"> Сагындыков Ж.Ж.</t>
  </si>
  <si>
    <t xml:space="preserve">Башкы бухгалтер      </t>
  </si>
  <si>
    <t>Экономикалык нормативдердин аталышы жана банк капиталынын кошумча запасын колдоо                                              ("Капитал буфери" көрсөткүчү )</t>
  </si>
  <si>
    <t>Маалымат үчүн</t>
  </si>
  <si>
    <t>* Улуттук банктын талаптарына ылайык, финансы-кредит мекемелерине берилген насыялар боюнча баанын түшүүсүнө жөлөкпул</t>
  </si>
  <si>
    <t>* Улуттук банктын талаптарына ылайык, кардарларга берилген насыялар боюнча нарксыздануу жоготуулары үчүн жөлөкпул</t>
  </si>
  <si>
    <t>* Улуттук банктын талаптарына ылайык кепилдиктердин болжолдуу запастары</t>
  </si>
  <si>
    <t>Таза киреше</t>
  </si>
  <si>
    <t>* Улуттук банктын талаптарына ылайык пайда</t>
  </si>
  <si>
    <t>* Улуттук банктын талаптарына ылайык бир акциядан түшкөн киреше</t>
  </si>
  <si>
    <t>2021-жылдын 01-апрелге абал боюнча финансы-чарба иштерине тиешеси бар жана милдеттүү түрдө ачыкка чыгарууга тийиш болгон олуттуу фактылар.</t>
  </si>
  <si>
    <r>
      <t xml:space="preserve">2021-жылдын 31-мартында Банктын акционерлеринин жылдык жалпы чогулушу болуп өттү, өткөрүү формасы - жеке өзү, чогулуштун кворуму 98,2887% түздү, акционерлердин жылдык жалпы чогулушунун добуш берүүсүнүн жыйынтыгы боюнча төмөнкү чечимдер кабыл алынды:                                                    </t>
    </r>
    <r>
      <rPr>
        <i/>
        <sz val="12"/>
        <rFont val="Arial"/>
        <family val="2"/>
      </rPr>
      <t>1. Эсептөө комиссиясынын курамы 3 (үч) адам өлчөмүндө бекитилсин.                                                       2. Коммерциялык Банк КЫРГЫЗСТАН ААКтын Директорлор Кеңешинин 2020-жылга отчету бекитилсин.    3. Финансылык пландын аткарылышы жана "Коммерциялык Банк КЫРГЫЗСТАН" ААКнын 2020-жылга ишинин жылдык жыйынтыктары жөнүндө отчет бекитилсин (жылдык баланс, пайда жана чыгым жөнүндө отчет, ж.б.).                                                                                                                                                           4. Тышкы аудитордун "КЫРГЫЗСТАН Коммерциялык Банкы" ААКнын 2020-жылдагы ишмердүүлүгүнө жүргүзүлгөн аудиттин жыйынтыгы боюнча корутундусу бекитилсин.
5. Коммерциялык Банк КЫРГЫЗСТАН ААКтын 2021-жылга каржылык планы бекитилсин.
6. 2020-жылга дивиденддерди төлөөнүн өлчөмү, тартиби жана формасы бекитилсин.                               7. Уставдык капиталды 2020-жылга бөлүштүрүлбөгөн кирешенин эсебинен көбөйтүү маселеси. Акциялардын жүгүртүлүшүн көбөйтүү жөнүндө. Акцияларды чыгаруунун жана жайгаштыруунун жол-жобосу бекитилди.
8. "КЫРГЫЗСТАН Коммерциялык Банк" ААКтын Директорлор Кеңешинин көзкарандысыз мүчөсүн шайлоо.                                                                                                                                                         9. "КЫРГЫЗСТАН Коммерциялык Банкы" ААКтын Директорлор Кеңешинин мүчөлөрүнө сыйлыктын өлчөмү бекитилсин.
10. Уставдык капиталын көбөйтүүгө жана Кыргыз Республикасынын сот органдарында мамлекеттик кайра каттоого байланыштуу "КЫРГЫЗСТАН Коммерциялык Банкы" ААКнын Уставы жаңы редакцияда бекитилсин.                                                                                                                                                        11. "КЫРГЫЗСТАН Коммерциялык Банкы" ААКтын Директорлор Кеңеши жөнүндө жобо учурдагы редакцияда бекитилсин.
12. Жана башка.</t>
    </r>
  </si>
  <si>
    <r>
      <t xml:space="preserve">5. Банктын башкаруу органдарына кирген адамдардын тизмесиндеги өзгөрүүлөр (катышуучулардын жалпы чогулушунан тышкары):                                                                                                                           </t>
    </r>
    <r>
      <rPr>
        <i/>
        <sz val="12"/>
        <rFont val="Arial"/>
        <family val="2"/>
      </rPr>
      <t>1. 2021-жылдын 18-мартынан баштап, Директорлор Кеңешинин 2021-жылдын 17-мартындагы №9/1 чечими менен Башкармалыктын Төрагасы Нурдин Эмилиевич Илебаев ээлеген кызматынан өз каалоосу менен бошотулган.                                                                                                                                                    2021-жылдын 19-мартынан баштап Директорлор Кеңешинин 2021-жылдын 17-мартындагы No 9/2 чечими менен Сагындыков Жаркынбек Жумабаевич Башкармалыктын Төрагасынын кызмат ордуна дайындалган.                                                                                                                                                         2. Чокоев Заир Линарович - Директорлор кеңешинин көз карандысыз мүчөсүнүн ыйгарым укуктарынын аяктагандыгына байланыштуу, Кыргызбаева Асель Жекшенбековна 3 жылдык мөөнөткө Директорлор кеңешинин көз карандысыз мүчөсү болуп шайланды.</t>
    </r>
  </si>
  <si>
    <t>15. Акционерлердин жалпы чогулуштарынын отчеттук кварталга карата чечимдери - кабыл алынган;</t>
  </si>
  <si>
    <t>Башкарма Төрагасынын о. б.  Сагындыков Ж.Ж.</t>
  </si>
  <si>
    <t>Башкарма Төрагасынын о.б.</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</si>
</sst>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сом&quot;;\-#,##0&quot;сом&quot;"/>
    <numFmt numFmtId="173" formatCode="#,##0&quot;сом&quot;;[Red]\-#,##0&quot;сом&quot;"/>
    <numFmt numFmtId="174" formatCode="#,##0.00&quot;сом&quot;;\-#,##0.00&quot;сом&quot;"/>
    <numFmt numFmtId="175" formatCode="#,##0.00&quot;сом&quot;;[Red]\-#,##0.00&quot;сом&quot;"/>
    <numFmt numFmtId="176" formatCode="_-* #,##0&quot;сом&quot;_-;\-* #,##0&quot;сом&quot;_-;_-* &quot;-&quot;&quot;сом&quot;_-;_-@_-"/>
    <numFmt numFmtId="177" formatCode="_-* #,##0_с_о_м_-;\-* #,##0_с_о_м_-;_-* &quot;-&quot;_с_о_м_-;_-@_-"/>
    <numFmt numFmtId="178" formatCode="_-* #,##0.00&quot;сом&quot;_-;\-* #,##0.00&quot;сом&quot;_-;_-* &quot;-&quot;??&quot;сом&quot;_-;_-@_-"/>
    <numFmt numFmtId="179" formatCode="_-* #,##0.00_с_о_м_-;\-* #,##0.00_с_о_м_-;_-* &quot;-&quot;??_с_о_м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_);_(* \(#,##0\);_(* &quot;-&quot;??_);_(@_)"/>
    <numFmt numFmtId="189" formatCode="_ * #,##0.00_ ;_ * \-#,##0.00_ ;_ * &quot;-&quot;??_ ;_ @_ "/>
    <numFmt numFmtId="190" formatCode="mmmm\ yyyy"/>
    <numFmt numFmtId="191" formatCode="#,##0.0000"/>
    <numFmt numFmtId="192" formatCode="#,##0.0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
    <numFmt numFmtId="198" formatCode="#,##0.0"/>
    <numFmt numFmtId="199" formatCode="0.000%"/>
    <numFmt numFmtId="200" formatCode="0.0000%"/>
    <numFmt numFmtId="201" formatCode="_-* #,##0.00\ _с_о_м_-;\-* #,##0.00\ _с_о_м_-;_-* &quot;-&quot;??\ _с_о_м_-;_-@_-"/>
    <numFmt numFmtId="202" formatCode="_(* #,##0.000000_);_(* \(#,##0.000000\);_(* &quot;-&quot;??_);_(@_)"/>
  </numFmts>
  <fonts count="62">
    <font>
      <sz val="10"/>
      <name val="Arial"/>
      <family val="0"/>
    </font>
    <font>
      <sz val="10"/>
      <name val="Times New Roman"/>
      <family val="1"/>
    </font>
    <font>
      <sz val="10"/>
      <name val="Arial Cyr"/>
      <family val="0"/>
    </font>
    <font>
      <sz val="11"/>
      <color indexed="8"/>
      <name val="Calibri"/>
      <family val="2"/>
    </font>
    <font>
      <sz val="10"/>
      <color indexed="63"/>
      <name val="Helv"/>
      <family val="0"/>
    </font>
    <font>
      <b/>
      <sz val="11"/>
      <color indexed="8"/>
      <name val="Arial"/>
      <family val="2"/>
    </font>
    <font>
      <sz val="11"/>
      <color indexed="8"/>
      <name val="Arial"/>
      <family val="2"/>
    </font>
    <font>
      <sz val="11"/>
      <name val="Arial"/>
      <family val="2"/>
    </font>
    <font>
      <b/>
      <sz val="11"/>
      <name val="Arial"/>
      <family val="2"/>
    </font>
    <font>
      <sz val="9"/>
      <color indexed="8"/>
      <name val="Arial"/>
      <family val="2"/>
    </font>
    <font>
      <b/>
      <sz val="10"/>
      <name val="Arial"/>
      <family val="2"/>
    </font>
    <font>
      <sz val="10"/>
      <color indexed="8"/>
      <name val="Arial"/>
      <family val="2"/>
    </font>
    <font>
      <b/>
      <sz val="11"/>
      <name val="Arial Cyr"/>
      <family val="2"/>
    </font>
    <font>
      <b/>
      <sz val="12"/>
      <name val="Times New Roman"/>
      <family val="1"/>
    </font>
    <font>
      <sz val="12"/>
      <name val="Arial"/>
      <family val="2"/>
    </font>
    <font>
      <sz val="14"/>
      <color indexed="8"/>
      <name val="Arial"/>
      <family val="2"/>
    </font>
    <font>
      <sz val="12"/>
      <name val="Times New Roman"/>
      <family val="1"/>
    </font>
    <font>
      <i/>
      <sz val="12"/>
      <name val="Times New Roman"/>
      <family val="1"/>
    </font>
    <font>
      <i/>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56"/>
      <name val="Cambria"/>
      <family val="2"/>
    </font>
    <font>
      <sz val="11"/>
      <color indexed="63"/>
      <name val="Arial"/>
      <family val="2"/>
    </font>
    <font>
      <b/>
      <sz val="11"/>
      <color indexed="63"/>
      <name val="Arial"/>
      <family val="2"/>
    </font>
    <font>
      <i/>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1"/>
      <color theme="1"/>
      <name val="Arial"/>
      <family val="2"/>
    </font>
    <font>
      <sz val="11"/>
      <color rgb="FF000000"/>
      <name val="Arial"/>
      <family val="2"/>
    </font>
    <font>
      <sz val="11"/>
      <color rgb="FF202124"/>
      <name val="Arial"/>
      <family val="2"/>
    </font>
    <font>
      <b/>
      <sz val="11"/>
      <color rgb="FF202124"/>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medium"/>
    </border>
    <border>
      <left style="thin"/>
      <right style="thin"/>
      <top style="thin"/>
      <bottom style="thin"/>
    </border>
    <border>
      <left/>
      <right/>
      <top style="thin"/>
      <bottom style="double"/>
    </border>
    <border>
      <left/>
      <right/>
      <top style="thin"/>
      <bottom style="thin"/>
    </border>
    <border>
      <left style="medium"/>
      <right/>
      <top style="medium"/>
      <bottom/>
    </border>
    <border>
      <left style="medium"/>
      <right style="medium"/>
      <top style="medium"/>
      <bottom/>
    </border>
    <border>
      <left style="thin"/>
      <right>
        <color indexed="63"/>
      </right>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right style="thin"/>
      <top/>
      <bottom style="medium"/>
    </border>
    <border>
      <left/>
      <right/>
      <top/>
      <bottom style="thin"/>
    </border>
    <border>
      <left style="thin"/>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3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9" fontId="1" fillId="0" borderId="0" applyFont="0" applyFill="0" applyBorder="0" applyAlignment="0" applyProtection="0"/>
    <xf numFmtId="171" fontId="2"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0" fillId="20" borderId="0" applyNumberFormat="0" applyBorder="0" applyAlignment="0" applyProtection="0"/>
    <xf numFmtId="0" fontId="40" fillId="20" borderId="0" applyNumberFormat="0" applyBorder="0" applyAlignment="0" applyProtection="0"/>
    <xf numFmtId="0" fontId="19" fillId="2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9"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9"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9" fillId="2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9" fillId="29"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9" fillId="31" borderId="0" applyNumberFormat="0" applyBorder="0" applyAlignment="0" applyProtection="0"/>
    <xf numFmtId="0" fontId="41" fillId="32" borderId="1" applyNumberFormat="0" applyAlignment="0" applyProtection="0"/>
    <xf numFmtId="0" fontId="41" fillId="32" borderId="1" applyNumberFormat="0" applyAlignment="0" applyProtection="0"/>
    <xf numFmtId="0" fontId="20" fillId="33" borderId="2" applyNumberFormat="0" applyAlignment="0" applyProtection="0"/>
    <xf numFmtId="0" fontId="42" fillId="34" borderId="3" applyNumberFormat="0" applyAlignment="0" applyProtection="0"/>
    <xf numFmtId="0" fontId="42" fillId="34" borderId="3" applyNumberFormat="0" applyAlignment="0" applyProtection="0"/>
    <xf numFmtId="0" fontId="21" fillId="35" borderId="4" applyNumberFormat="0" applyAlignment="0" applyProtection="0"/>
    <xf numFmtId="0" fontId="43" fillId="34" borderId="1" applyNumberFormat="0" applyAlignment="0" applyProtection="0"/>
    <xf numFmtId="0" fontId="43" fillId="34" borderId="1" applyNumberFormat="0" applyAlignment="0" applyProtection="0"/>
    <xf numFmtId="0" fontId="22" fillId="35"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23"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24" fillId="0" borderId="8"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25" fillId="0" borderId="1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47" fillId="0" borderId="11" applyNumberFormat="0" applyFill="0" applyAlignment="0" applyProtection="0"/>
    <xf numFmtId="0" fontId="47" fillId="0" borderId="11" applyNumberFormat="0" applyFill="0" applyAlignment="0" applyProtection="0"/>
    <xf numFmtId="0" fontId="26" fillId="0" borderId="12" applyNumberFormat="0" applyFill="0" applyAlignment="0" applyProtection="0"/>
    <xf numFmtId="0" fontId="48" fillId="36" borderId="13" applyNumberFormat="0" applyAlignment="0" applyProtection="0"/>
    <xf numFmtId="0" fontId="48" fillId="36" borderId="13" applyNumberFormat="0" applyAlignment="0" applyProtection="0"/>
    <xf numFmtId="0" fontId="27" fillId="37" borderId="14"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51" fillId="38" borderId="0" applyNumberFormat="0" applyBorder="0" applyAlignment="0" applyProtection="0"/>
    <xf numFmtId="0" fontId="51" fillId="38" borderId="0" applyNumberFormat="0" applyBorder="0" applyAlignment="0" applyProtection="0"/>
    <xf numFmtId="0" fontId="29" fillId="3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2" fillId="40" borderId="0" applyNumberFormat="0" applyBorder="0" applyAlignment="0" applyProtection="0"/>
    <xf numFmtId="0" fontId="52" fillId="40" borderId="0" applyNumberFormat="0" applyBorder="0" applyAlignment="0" applyProtection="0"/>
    <xf numFmtId="0" fontId="30" fillId="41"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0" fillId="42" borderId="15" applyNumberFormat="0" applyFont="0" applyAlignment="0" applyProtection="0"/>
    <xf numFmtId="0" fontId="39" fillId="42" borderId="15" applyNumberFormat="0" applyFont="0" applyAlignment="0" applyProtection="0"/>
    <xf numFmtId="0" fontId="2" fillId="4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4" fillId="0" borderId="17" applyNumberFormat="0" applyFill="0" applyAlignment="0" applyProtection="0"/>
    <xf numFmtId="0" fontId="32" fillId="0" borderId="1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44" borderId="0" applyNumberFormat="0" applyBorder="0" applyAlignment="0" applyProtection="0"/>
    <xf numFmtId="0" fontId="56" fillId="44" borderId="0" applyNumberFormat="0" applyBorder="0" applyAlignment="0" applyProtection="0"/>
    <xf numFmtId="0" fontId="34" fillId="45" borderId="0" applyNumberFormat="0" applyBorder="0" applyAlignment="0" applyProtection="0"/>
  </cellStyleXfs>
  <cellXfs count="245">
    <xf numFmtId="0" fontId="0" fillId="0" borderId="0" xfId="0" applyAlignment="1">
      <alignment/>
    </xf>
    <xf numFmtId="0" fontId="7" fillId="0" borderId="0" xfId="221" applyFont="1" applyFill="1" applyBorder="1" applyAlignment="1">
      <alignment horizontal="center" wrapText="1"/>
      <protection/>
    </xf>
    <xf numFmtId="49" fontId="8" fillId="0" borderId="0" xfId="221" applyNumberFormat="1" applyFont="1" applyFill="1" applyBorder="1" applyAlignment="1">
      <alignment horizontal="center" vertical="center" wrapText="1"/>
      <protection/>
    </xf>
    <xf numFmtId="0" fontId="7" fillId="0" borderId="0" xfId="221" applyFont="1" applyFill="1" applyBorder="1" applyAlignment="1">
      <alignment/>
      <protection/>
    </xf>
    <xf numFmtId="14" fontId="8" fillId="0" borderId="19" xfId="221" applyNumberFormat="1" applyFont="1" applyFill="1" applyBorder="1" applyAlignment="1">
      <alignment horizontal="center"/>
      <protection/>
    </xf>
    <xf numFmtId="0" fontId="8" fillId="0" borderId="0" xfId="220" applyFont="1" applyFill="1" applyBorder="1">
      <alignment/>
      <protection/>
    </xf>
    <xf numFmtId="0" fontId="7" fillId="0" borderId="0" xfId="222" applyFont="1" applyFill="1" applyBorder="1" applyAlignment="1">
      <alignment/>
      <protection/>
    </xf>
    <xf numFmtId="0" fontId="7" fillId="0" borderId="0" xfId="222" applyFont="1" applyFill="1" applyBorder="1" applyAlignment="1">
      <alignment wrapText="1"/>
      <protection/>
    </xf>
    <xf numFmtId="49" fontId="7" fillId="0" borderId="0" xfId="223" applyNumberFormat="1" applyFont="1" applyFill="1" applyAlignment="1">
      <alignment horizontal="left" vertical="justify" wrapText="1"/>
      <protection/>
    </xf>
    <xf numFmtId="0" fontId="7" fillId="0" borderId="0" xfId="0" applyFont="1" applyFill="1" applyAlignment="1">
      <alignment/>
    </xf>
    <xf numFmtId="0" fontId="6" fillId="0" borderId="0" xfId="0" applyFont="1" applyFill="1" applyBorder="1" applyAlignment="1">
      <alignment/>
    </xf>
    <xf numFmtId="0" fontId="7" fillId="0" borderId="0" xfId="221" applyFont="1" applyFill="1" applyBorder="1" applyAlignment="1">
      <alignment wrapText="1"/>
      <protection/>
    </xf>
    <xf numFmtId="14" fontId="8" fillId="0" borderId="0" xfId="221" applyNumberFormat="1" applyFont="1" applyFill="1" applyBorder="1" applyAlignment="1">
      <alignment horizontal="center"/>
      <protection/>
    </xf>
    <xf numFmtId="0" fontId="7" fillId="0" borderId="0" xfId="221" applyFont="1" applyFill="1" applyBorder="1" applyAlignment="1">
      <alignment horizontal="left" wrapText="1"/>
      <protection/>
    </xf>
    <xf numFmtId="185" fontId="8" fillId="0" borderId="0" xfId="214" applyNumberFormat="1" applyFont="1" applyFill="1" applyBorder="1" applyAlignment="1">
      <alignment/>
    </xf>
    <xf numFmtId="185" fontId="7" fillId="0" borderId="0" xfId="214" applyNumberFormat="1" applyFont="1" applyFill="1" applyBorder="1" applyAlignment="1">
      <alignment horizontal="left"/>
    </xf>
    <xf numFmtId="185" fontId="8" fillId="0" borderId="0" xfId="222" applyNumberFormat="1" applyFont="1" applyFill="1" applyBorder="1" applyAlignment="1">
      <alignment horizontal="right"/>
      <protection/>
    </xf>
    <xf numFmtId="188" fontId="9" fillId="0" borderId="0" xfId="0" applyNumberFormat="1" applyFont="1" applyFill="1" applyAlignment="1">
      <alignment/>
    </xf>
    <xf numFmtId="0" fontId="9" fillId="0" borderId="0" xfId="0" applyFont="1" applyFill="1" applyAlignment="1">
      <alignment/>
    </xf>
    <xf numFmtId="0" fontId="0" fillId="0" borderId="0" xfId="221" applyFont="1" applyFill="1" applyBorder="1" applyAlignment="1">
      <alignment/>
      <protection/>
    </xf>
    <xf numFmtId="188" fontId="10" fillId="0" borderId="0" xfId="297" applyNumberFormat="1" applyFont="1" applyFill="1" applyBorder="1" applyAlignment="1">
      <alignment/>
    </xf>
    <xf numFmtId="0" fontId="11" fillId="0" borderId="0" xfId="0" applyFont="1" applyFill="1" applyAlignment="1">
      <alignment/>
    </xf>
    <xf numFmtId="188" fontId="5" fillId="0" borderId="0" xfId="0" applyNumberFormat="1" applyFont="1" applyFill="1" applyBorder="1" applyAlignment="1">
      <alignment/>
    </xf>
    <xf numFmtId="0" fontId="6" fillId="0" borderId="0" xfId="0" applyFont="1" applyFill="1" applyAlignment="1">
      <alignment/>
    </xf>
    <xf numFmtId="188" fontId="6" fillId="0" borderId="0" xfId="0" applyNumberFormat="1" applyFont="1" applyFill="1" applyAlignment="1">
      <alignment/>
    </xf>
    <xf numFmtId="0" fontId="5" fillId="0" borderId="0" xfId="0" applyFont="1" applyFill="1" applyAlignment="1">
      <alignment/>
    </xf>
    <xf numFmtId="188" fontId="6" fillId="0" borderId="0" xfId="0" applyNumberFormat="1" applyFont="1" applyFill="1" applyBorder="1" applyAlignment="1">
      <alignment/>
    </xf>
    <xf numFmtId="188" fontId="5" fillId="0" borderId="0" xfId="0" applyNumberFormat="1" applyFont="1" applyFill="1" applyBorder="1" applyAlignment="1">
      <alignment horizontal="center" vertical="center"/>
    </xf>
    <xf numFmtId="0" fontId="8" fillId="0" borderId="0" xfId="221" applyFont="1" applyFill="1" applyBorder="1" applyAlignment="1">
      <alignment horizontal="left" wrapText="1"/>
      <protection/>
    </xf>
    <xf numFmtId="0" fontId="7" fillId="0" borderId="0" xfId="221" applyFont="1" applyFill="1" applyBorder="1" applyAlignment="1">
      <alignment horizontal="left"/>
      <protection/>
    </xf>
    <xf numFmtId="0" fontId="8" fillId="0" borderId="0" xfId="221" applyFont="1" applyFill="1" applyBorder="1" applyAlignment="1">
      <alignment horizontal="left"/>
      <protection/>
    </xf>
    <xf numFmtId="0" fontId="7" fillId="0" borderId="0" xfId="221" applyFont="1" applyFill="1" applyBorder="1" applyAlignment="1">
      <alignment horizontal="left" vertical="center" wrapText="1"/>
      <protection/>
    </xf>
    <xf numFmtId="0" fontId="7" fillId="0" borderId="0" xfId="221" applyFont="1" applyFill="1" applyBorder="1" applyAlignment="1">
      <alignment vertical="center" wrapText="1"/>
      <protection/>
    </xf>
    <xf numFmtId="0" fontId="7" fillId="0" borderId="0" xfId="222" applyFont="1" applyFill="1" applyBorder="1" applyAlignment="1">
      <alignment vertical="center" wrapText="1"/>
      <protection/>
    </xf>
    <xf numFmtId="188" fontId="7" fillId="0" borderId="0" xfId="222" applyNumberFormat="1" applyFont="1" applyFill="1" applyBorder="1" applyAlignment="1">
      <alignment horizontal="right"/>
      <protection/>
    </xf>
    <xf numFmtId="188" fontId="57" fillId="0" borderId="0" xfId="0" applyNumberFormat="1" applyFont="1" applyFill="1" applyBorder="1" applyAlignment="1">
      <alignment/>
    </xf>
    <xf numFmtId="49" fontId="8" fillId="0" borderId="0" xfId="221" applyNumberFormat="1" applyFont="1" applyFill="1" applyBorder="1" applyAlignment="1">
      <alignment horizontal="center" vertical="center"/>
      <protection/>
    </xf>
    <xf numFmtId="0" fontId="8" fillId="0" borderId="0" xfId="221" applyFont="1" applyBorder="1" applyAlignment="1">
      <alignment horizontal="left" wrapText="1"/>
      <protection/>
    </xf>
    <xf numFmtId="0" fontId="11" fillId="0" borderId="0" xfId="0" applyFont="1" applyAlignment="1">
      <alignment/>
    </xf>
    <xf numFmtId="0" fontId="12" fillId="0" borderId="20" xfId="0" applyFont="1" applyBorder="1" applyAlignment="1">
      <alignment horizontal="center" wrapText="1"/>
    </xf>
    <xf numFmtId="190" fontId="12" fillId="0" borderId="20" xfId="0" applyNumberFormat="1" applyFont="1" applyBorder="1" applyAlignment="1">
      <alignment horizontal="center" wrapText="1"/>
    </xf>
    <xf numFmtId="3" fontId="57" fillId="0" borderId="0" xfId="213" applyNumberFormat="1" applyFont="1" applyFill="1" applyAlignment="1">
      <alignment horizontal="right"/>
    </xf>
    <xf numFmtId="3" fontId="58" fillId="0" borderId="0" xfId="222" applyNumberFormat="1" applyFont="1" applyFill="1" applyAlignment="1">
      <alignment horizontal="right"/>
      <protection/>
    </xf>
    <xf numFmtId="3" fontId="58" fillId="0" borderId="0" xfId="213" applyNumberFormat="1" applyFont="1" applyFill="1" applyAlignment="1">
      <alignment horizontal="right"/>
    </xf>
    <xf numFmtId="3" fontId="57" fillId="0" borderId="0" xfId="222" applyNumberFormat="1" applyFont="1" applyFill="1" applyAlignment="1">
      <alignment horizontal="right"/>
      <protection/>
    </xf>
    <xf numFmtId="3" fontId="6" fillId="0" borderId="0" xfId="0" applyNumberFormat="1" applyFont="1" applyFill="1" applyAlignment="1">
      <alignment horizontal="right"/>
    </xf>
    <xf numFmtId="3" fontId="58" fillId="0" borderId="21" xfId="214" applyNumberFormat="1" applyFont="1" applyFill="1" applyBorder="1" applyAlignment="1">
      <alignment horizontal="right"/>
    </xf>
    <xf numFmtId="3" fontId="58" fillId="0" borderId="0" xfId="214" applyNumberFormat="1" applyFont="1" applyFill="1" applyBorder="1" applyAlignment="1">
      <alignment horizontal="right"/>
    </xf>
    <xf numFmtId="3" fontId="57" fillId="0" borderId="0" xfId="214" applyNumberFormat="1" applyFont="1" applyFill="1" applyBorder="1" applyAlignment="1">
      <alignment horizontal="right"/>
    </xf>
    <xf numFmtId="3" fontId="58" fillId="0" borderId="22" xfId="214" applyNumberFormat="1" applyFont="1" applyFill="1" applyBorder="1" applyAlignment="1">
      <alignment horizontal="right"/>
    </xf>
    <xf numFmtId="3" fontId="7" fillId="0" borderId="0" xfId="222" applyNumberFormat="1" applyFont="1" applyFill="1" applyBorder="1" applyAlignment="1">
      <alignment horizontal="right"/>
      <protection/>
    </xf>
    <xf numFmtId="3" fontId="8" fillId="0" borderId="0" xfId="214" applyNumberFormat="1" applyFont="1" applyFill="1" applyBorder="1" applyAlignment="1">
      <alignment horizontal="right"/>
    </xf>
    <xf numFmtId="3" fontId="8" fillId="0" borderId="21" xfId="214" applyNumberFormat="1" applyFont="1" applyFill="1" applyBorder="1" applyAlignment="1">
      <alignment horizontal="right"/>
    </xf>
    <xf numFmtId="0" fontId="8" fillId="0" borderId="0" xfId="221" applyFont="1" applyFill="1" applyBorder="1" applyAlignment="1">
      <alignment horizontal="left" vertical="center" wrapText="1"/>
      <protection/>
    </xf>
    <xf numFmtId="49" fontId="7" fillId="0" borderId="0" xfId="221" applyNumberFormat="1" applyFont="1" applyFill="1" applyBorder="1" applyAlignment="1">
      <alignment horizontal="left" wrapText="1"/>
      <protection/>
    </xf>
    <xf numFmtId="0" fontId="7" fillId="46" borderId="0" xfId="220" applyFont="1" applyFill="1" applyAlignment="1">
      <alignment wrapText="1"/>
      <protection/>
    </xf>
    <xf numFmtId="0" fontId="8" fillId="0" borderId="0" xfId="220" applyFont="1" applyFill="1" applyBorder="1" applyAlignment="1">
      <alignment wrapText="1"/>
      <protection/>
    </xf>
    <xf numFmtId="37" fontId="57" fillId="0" borderId="0" xfId="213" applyNumberFormat="1" applyFont="1" applyFill="1" applyBorder="1" applyAlignment="1">
      <alignment/>
    </xf>
    <xf numFmtId="188" fontId="7" fillId="0" borderId="0" xfId="222" applyNumberFormat="1" applyFont="1" applyFill="1" applyAlignment="1">
      <alignment vertical="center"/>
      <protection/>
    </xf>
    <xf numFmtId="188" fontId="57" fillId="0" borderId="0" xfId="222" applyNumberFormat="1" applyFont="1" applyFill="1" applyAlignment="1">
      <alignment vertical="center"/>
      <protection/>
    </xf>
    <xf numFmtId="188" fontId="58" fillId="0" borderId="0" xfId="222" applyNumberFormat="1" applyFont="1" applyFill="1" applyAlignment="1">
      <alignment vertical="center"/>
      <protection/>
    </xf>
    <xf numFmtId="188" fontId="8" fillId="0" borderId="22" xfId="297" applyNumberFormat="1" applyFont="1" applyFill="1" applyBorder="1" applyAlignment="1">
      <alignment vertical="center"/>
    </xf>
    <xf numFmtId="0" fontId="15" fillId="0" borderId="0" xfId="0" applyFont="1" applyFill="1" applyAlignment="1">
      <alignment/>
    </xf>
    <xf numFmtId="0" fontId="7" fillId="0" borderId="0" xfId="221" applyFont="1" applyFill="1" applyBorder="1" applyAlignment="1">
      <alignment vertical="center"/>
      <protection/>
    </xf>
    <xf numFmtId="188" fontId="58" fillId="0" borderId="0" xfId="297" applyNumberFormat="1" applyFont="1" applyFill="1" applyBorder="1" applyAlignment="1">
      <alignment vertical="center"/>
    </xf>
    <xf numFmtId="0" fontId="57" fillId="0" borderId="0" xfId="221" applyFont="1" applyFill="1" applyBorder="1" applyAlignment="1">
      <alignment vertical="center"/>
      <protection/>
    </xf>
    <xf numFmtId="188" fontId="57" fillId="0" borderId="0" xfId="222" applyNumberFormat="1" applyFont="1" applyFill="1" applyAlignment="1">
      <alignment vertical="center" wrapText="1"/>
      <protection/>
    </xf>
    <xf numFmtId="188" fontId="57" fillId="0" borderId="0" xfId="222" applyNumberFormat="1" applyFont="1" applyFill="1" applyBorder="1" applyAlignment="1">
      <alignment vertical="center"/>
      <protection/>
    </xf>
    <xf numFmtId="188" fontId="8" fillId="0" borderId="0" xfId="297" applyNumberFormat="1" applyFont="1" applyFill="1" applyBorder="1" applyAlignment="1">
      <alignment vertical="center"/>
    </xf>
    <xf numFmtId="188" fontId="5" fillId="0" borderId="21" xfId="0" applyNumberFormat="1" applyFont="1" applyFill="1" applyBorder="1" applyAlignment="1">
      <alignment vertical="center"/>
    </xf>
    <xf numFmtId="188" fontId="5" fillId="0" borderId="0" xfId="0" applyNumberFormat="1" applyFont="1" applyFill="1" applyBorder="1" applyAlignment="1">
      <alignment vertical="center"/>
    </xf>
    <xf numFmtId="0" fontId="8" fillId="0" borderId="0" xfId="0" applyFont="1" applyFill="1" applyAlignment="1">
      <alignment/>
    </xf>
    <xf numFmtId="0" fontId="7" fillId="0" borderId="0" xfId="220" applyFont="1" applyFill="1">
      <alignment/>
      <protection/>
    </xf>
    <xf numFmtId="0" fontId="8" fillId="0" borderId="20" xfId="219" applyFont="1" applyBorder="1" applyAlignment="1">
      <alignment horizontal="right" vertical="top"/>
      <protection/>
    </xf>
    <xf numFmtId="0" fontId="8" fillId="0" borderId="20" xfId="219" applyFont="1" applyBorder="1" applyAlignment="1">
      <alignment horizontal="center" vertical="top" wrapText="1"/>
      <protection/>
    </xf>
    <xf numFmtId="0" fontId="8" fillId="0" borderId="20" xfId="219" applyFont="1" applyBorder="1" applyAlignment="1">
      <alignment vertical="top"/>
      <protection/>
    </xf>
    <xf numFmtId="0" fontId="7" fillId="0" borderId="20" xfId="219" applyFont="1" applyBorder="1" applyAlignment="1">
      <alignment vertical="top"/>
      <protection/>
    </xf>
    <xf numFmtId="0" fontId="8" fillId="0" borderId="20" xfId="0" applyFont="1" applyBorder="1" applyAlignment="1">
      <alignment vertical="top"/>
    </xf>
    <xf numFmtId="0" fontId="7" fillId="0" borderId="20" xfId="219" applyFont="1" applyBorder="1" applyAlignment="1">
      <alignment horizontal="left" vertical="top" wrapText="1"/>
      <protection/>
    </xf>
    <xf numFmtId="0" fontId="7" fillId="0" borderId="20" xfId="219" applyFont="1" applyBorder="1" applyAlignment="1" quotePrefix="1">
      <alignment horizontal="left" vertical="top" wrapText="1"/>
      <protection/>
    </xf>
    <xf numFmtId="0" fontId="8" fillId="0" borderId="0" xfId="0" applyFont="1" applyBorder="1" applyAlignment="1">
      <alignment/>
    </xf>
    <xf numFmtId="3" fontId="7" fillId="0" borderId="0" xfId="219" applyNumberFormat="1" applyFont="1" applyBorder="1">
      <alignment/>
      <protection/>
    </xf>
    <xf numFmtId="3" fontId="8" fillId="0" borderId="0" xfId="219" applyNumberFormat="1" applyFont="1" applyBorder="1">
      <alignment/>
      <protection/>
    </xf>
    <xf numFmtId="0" fontId="7" fillId="0" borderId="0" xfId="219" applyFont="1" applyBorder="1">
      <alignment/>
      <protection/>
    </xf>
    <xf numFmtId="3" fontId="0" fillId="0" borderId="0" xfId="219" applyNumberFormat="1" applyFont="1" applyBorder="1">
      <alignment/>
      <protection/>
    </xf>
    <xf numFmtId="0" fontId="7" fillId="0" borderId="0" xfId="219" applyFont="1" applyBorder="1" applyAlignment="1" quotePrefix="1">
      <alignment horizontal="left" wrapText="1"/>
      <protection/>
    </xf>
    <xf numFmtId="188" fontId="8" fillId="0" borderId="0" xfId="222" applyNumberFormat="1" applyFont="1" applyFill="1" applyBorder="1" applyAlignment="1">
      <alignment horizontal="right"/>
      <protection/>
    </xf>
    <xf numFmtId="3" fontId="8" fillId="0" borderId="0" xfId="222" applyNumberFormat="1" applyFont="1" applyFill="1" applyBorder="1" applyAlignment="1">
      <alignment horizontal="right"/>
      <protection/>
    </xf>
    <xf numFmtId="3" fontId="57" fillId="46" borderId="0" xfId="213" applyNumberFormat="1" applyFont="1" applyFill="1" applyAlignment="1">
      <alignment horizontal="right"/>
    </xf>
    <xf numFmtId="188" fontId="7" fillId="0" borderId="20" xfId="222" applyNumberFormat="1" applyFont="1" applyFill="1" applyBorder="1" applyAlignment="1">
      <alignment horizontal="right"/>
      <protection/>
    </xf>
    <xf numFmtId="3" fontId="7" fillId="0" borderId="20" xfId="222" applyNumberFormat="1" applyFont="1" applyFill="1" applyBorder="1" applyAlignment="1">
      <alignment horizontal="right"/>
      <protection/>
    </xf>
    <xf numFmtId="3" fontId="0" fillId="0" borderId="20" xfId="219" applyNumberFormat="1" applyFont="1" applyBorder="1">
      <alignment/>
      <protection/>
    </xf>
    <xf numFmtId="188" fontId="57" fillId="46" borderId="0" xfId="222" applyNumberFormat="1" applyFont="1" applyFill="1" applyAlignment="1">
      <alignment horizontal="right"/>
      <protection/>
    </xf>
    <xf numFmtId="0" fontId="16" fillId="0" borderId="0" xfId="0" applyFont="1" applyAlignment="1">
      <alignment horizontal="center" vertical="center"/>
    </xf>
    <xf numFmtId="0" fontId="17" fillId="0" borderId="0" xfId="0" applyFont="1" applyAlignment="1">
      <alignment horizontal="justify" vertical="center"/>
    </xf>
    <xf numFmtId="0" fontId="16" fillId="0" borderId="0" xfId="0" applyFont="1" applyAlignment="1">
      <alignment horizontal="justify" vertical="center"/>
    </xf>
    <xf numFmtId="0" fontId="16" fillId="0" borderId="0" xfId="0" applyFont="1" applyAlignment="1">
      <alignment horizontal="left" vertical="center"/>
    </xf>
    <xf numFmtId="0" fontId="0" fillId="0" borderId="0" xfId="0" applyFont="1" applyAlignment="1">
      <alignment/>
    </xf>
    <xf numFmtId="0" fontId="7" fillId="0" borderId="20" xfId="0" applyFont="1" applyBorder="1" applyAlignment="1">
      <alignment horizontal="center" vertical="center" wrapText="1"/>
    </xf>
    <xf numFmtId="0" fontId="14" fillId="0" borderId="0" xfId="0" applyFont="1" applyAlignment="1">
      <alignment horizontal="justify" vertical="center"/>
    </xf>
    <xf numFmtId="0" fontId="14" fillId="0" borderId="0" xfId="0" applyFont="1" applyAlignment="1">
      <alignment horizontal="right" vertical="center"/>
    </xf>
    <xf numFmtId="0" fontId="7" fillId="0" borderId="0" xfId="0" applyFont="1" applyAlignment="1">
      <alignment/>
    </xf>
    <xf numFmtId="0" fontId="7" fillId="0" borderId="0" xfId="0" applyFont="1" applyAlignment="1">
      <alignment horizontal="center"/>
    </xf>
    <xf numFmtId="0" fontId="14" fillId="0" borderId="0" xfId="0" applyFont="1" applyAlignment="1">
      <alignment horizontal="center" vertical="center"/>
    </xf>
    <xf numFmtId="0" fontId="14" fillId="0" borderId="0" xfId="0" applyFont="1" applyAlignment="1">
      <alignment horizontal="left" vertical="center"/>
    </xf>
    <xf numFmtId="0" fontId="6" fillId="0" borderId="0" xfId="0" applyFont="1" applyAlignment="1">
      <alignment/>
    </xf>
    <xf numFmtId="188" fontId="7" fillId="46" borderId="0" xfId="222" applyNumberFormat="1" applyFont="1" applyFill="1" applyAlignment="1">
      <alignment horizontal="right"/>
      <protection/>
    </xf>
    <xf numFmtId="188" fontId="58" fillId="0" borderId="21" xfId="222" applyNumberFormat="1" applyFont="1" applyFill="1" applyBorder="1" applyAlignment="1">
      <alignment vertical="center"/>
      <protection/>
    </xf>
    <xf numFmtId="3" fontId="8" fillId="0" borderId="20" xfId="219" applyNumberFormat="1" applyFont="1" applyBorder="1">
      <alignment/>
      <protection/>
    </xf>
    <xf numFmtId="0" fontId="6" fillId="0" borderId="0" xfId="280" applyFont="1">
      <alignment/>
      <protection/>
    </xf>
    <xf numFmtId="0" fontId="7" fillId="0" borderId="0" xfId="0" applyFont="1" applyAlignment="1">
      <alignment horizontal="left" vertical="center"/>
    </xf>
    <xf numFmtId="0" fontId="8" fillId="47" borderId="23" xfId="0" applyFont="1" applyFill="1" applyBorder="1" applyAlignment="1" applyProtection="1">
      <alignment horizontal="center" vertical="center" wrapText="1"/>
      <protection/>
    </xf>
    <xf numFmtId="0" fontId="8" fillId="47" borderId="24" xfId="0" applyFont="1" applyFill="1" applyBorder="1" applyAlignment="1" applyProtection="1">
      <alignment horizontal="center" vertical="center" wrapText="1"/>
      <protection/>
    </xf>
    <xf numFmtId="0" fontId="0" fillId="0" borderId="0" xfId="0" applyFill="1" applyAlignment="1">
      <alignment/>
    </xf>
    <xf numFmtId="3" fontId="57" fillId="46" borderId="0" xfId="222" applyNumberFormat="1" applyFont="1" applyFill="1" applyAlignment="1">
      <alignment horizontal="right" wrapText="1"/>
      <protection/>
    </xf>
    <xf numFmtId="3" fontId="8" fillId="0" borderId="0" xfId="0" applyNumberFormat="1" applyFont="1" applyAlignment="1">
      <alignment horizontal="right"/>
    </xf>
    <xf numFmtId="188" fontId="7" fillId="46" borderId="0" xfId="297" applyNumberFormat="1" applyFont="1" applyFill="1" applyBorder="1" applyAlignment="1">
      <alignment/>
    </xf>
    <xf numFmtId="188" fontId="57" fillId="46" borderId="0" xfId="222" applyNumberFormat="1" applyFont="1" applyFill="1" applyAlignment="1">
      <alignment horizontal="right" vertical="center"/>
      <protection/>
    </xf>
    <xf numFmtId="3" fontId="7" fillId="0" borderId="20" xfId="219" applyNumberFormat="1" applyFont="1" applyBorder="1">
      <alignment/>
      <protection/>
    </xf>
    <xf numFmtId="0" fontId="8" fillId="0" borderId="20" xfId="215" applyFont="1" applyBorder="1" applyAlignment="1">
      <alignment vertical="top" wrapText="1"/>
      <protection/>
    </xf>
    <xf numFmtId="0" fontId="7" fillId="0" borderId="20" xfId="221" applyFont="1" applyFill="1" applyBorder="1" applyAlignment="1">
      <alignment/>
      <protection/>
    </xf>
    <xf numFmtId="0" fontId="7" fillId="0" borderId="20" xfId="215" applyFont="1" applyBorder="1" applyAlignment="1">
      <alignment horizontal="left" vertical="top"/>
      <protection/>
    </xf>
    <xf numFmtId="0" fontId="7" fillId="0" borderId="20" xfId="215" applyFont="1" applyBorder="1" applyAlignment="1">
      <alignment horizontal="left" wrapText="1"/>
      <protection/>
    </xf>
    <xf numFmtId="0" fontId="7" fillId="46" borderId="25" xfId="215" applyFont="1" applyFill="1" applyBorder="1" applyAlignment="1">
      <alignment horizontal="left" wrapText="1"/>
      <protection/>
    </xf>
    <xf numFmtId="0" fontId="8" fillId="0" borderId="20" xfId="215" applyFont="1" applyBorder="1" applyAlignment="1">
      <alignment horizontal="left" vertical="top"/>
      <protection/>
    </xf>
    <xf numFmtId="0" fontId="7" fillId="0" borderId="20" xfId="222" applyFont="1" applyFill="1" applyBorder="1" applyAlignment="1">
      <alignment wrapText="1"/>
      <protection/>
    </xf>
    <xf numFmtId="0" fontId="7" fillId="46" borderId="20" xfId="215" applyFont="1" applyFill="1" applyBorder="1" applyAlignment="1">
      <alignment horizontal="left" wrapText="1"/>
      <protection/>
    </xf>
    <xf numFmtId="2" fontId="7" fillId="46" borderId="20" xfId="215" applyNumberFormat="1" applyFont="1" applyFill="1" applyBorder="1" applyAlignment="1">
      <alignment horizontal="left" wrapText="1"/>
      <protection/>
    </xf>
    <xf numFmtId="0" fontId="7" fillId="0" borderId="26" xfId="215" applyFont="1" applyBorder="1" applyAlignment="1">
      <alignment horizontal="left"/>
      <protection/>
    </xf>
    <xf numFmtId="0" fontId="8" fillId="0" borderId="20" xfId="215" applyFont="1" applyBorder="1" applyAlignment="1">
      <alignment vertical="top"/>
      <protection/>
    </xf>
    <xf numFmtId="0" fontId="7" fillId="0" borderId="20" xfId="215" applyFont="1" applyBorder="1" applyAlignment="1">
      <alignment/>
      <protection/>
    </xf>
    <xf numFmtId="0" fontId="7" fillId="46" borderId="20" xfId="215" applyFont="1" applyFill="1" applyBorder="1" applyAlignment="1">
      <alignment/>
      <protection/>
    </xf>
    <xf numFmtId="0" fontId="7" fillId="0" borderId="20" xfId="215" applyFont="1" applyBorder="1" applyAlignment="1">
      <alignment vertical="top"/>
      <protection/>
    </xf>
    <xf numFmtId="0" fontId="7" fillId="0" borderId="26" xfId="215" applyFont="1" applyBorder="1" applyAlignment="1">
      <alignment/>
      <protection/>
    </xf>
    <xf numFmtId="0" fontId="7" fillId="46" borderId="27" xfId="215" applyFont="1" applyFill="1" applyBorder="1" applyAlignment="1">
      <alignment/>
      <protection/>
    </xf>
    <xf numFmtId="0" fontId="7" fillId="0" borderId="20" xfId="215" applyFont="1" applyBorder="1" applyAlignment="1">
      <alignment horizontal="left"/>
      <protection/>
    </xf>
    <xf numFmtId="0" fontId="7" fillId="0" borderId="20" xfId="215" applyFont="1" applyBorder="1" applyAlignment="1">
      <alignment vertical="top" wrapText="1"/>
      <protection/>
    </xf>
    <xf numFmtId="0" fontId="7" fillId="0" borderId="20" xfId="215" applyFont="1" applyBorder="1" applyAlignment="1">
      <alignment wrapText="1"/>
      <protection/>
    </xf>
    <xf numFmtId="0" fontId="8" fillId="0" borderId="20" xfId="215" applyFont="1" applyBorder="1" applyAlignment="1">
      <alignment/>
      <protection/>
    </xf>
    <xf numFmtId="188" fontId="8" fillId="0" borderId="20" xfId="216" applyNumberFormat="1" applyFont="1" applyFill="1" applyBorder="1" applyAlignment="1">
      <alignment/>
      <protection/>
    </xf>
    <xf numFmtId="188" fontId="7" fillId="0" borderId="20" xfId="215" applyNumberFormat="1" applyFont="1" applyFill="1" applyBorder="1" applyAlignment="1">
      <alignment/>
      <protection/>
    </xf>
    <xf numFmtId="188" fontId="8" fillId="0" borderId="28" xfId="216" applyNumberFormat="1" applyFont="1" applyFill="1" applyBorder="1" applyAlignment="1">
      <alignment/>
      <protection/>
    </xf>
    <xf numFmtId="188" fontId="8" fillId="46" borderId="28" xfId="216" applyNumberFormat="1" applyFont="1" applyFill="1" applyBorder="1" applyAlignment="1">
      <alignment/>
      <protection/>
    </xf>
    <xf numFmtId="188" fontId="8" fillId="0" borderId="27" xfId="215" applyNumberFormat="1" applyFont="1" applyFill="1" applyBorder="1" applyAlignment="1">
      <alignment/>
      <protection/>
    </xf>
    <xf numFmtId="188" fontId="7" fillId="0" borderId="28" xfId="215" applyNumberFormat="1" applyFont="1" applyFill="1" applyBorder="1" applyAlignment="1">
      <alignment/>
      <protection/>
    </xf>
    <xf numFmtId="188" fontId="8" fillId="0" borderId="27" xfId="215" applyNumberFormat="1" applyFont="1" applyFill="1" applyBorder="1" applyAlignment="1">
      <alignment horizontal="right"/>
      <protection/>
    </xf>
    <xf numFmtId="188" fontId="8" fillId="0" borderId="20" xfId="215" applyNumberFormat="1" applyFont="1" applyFill="1" applyBorder="1" applyAlignment="1">
      <alignment horizontal="right"/>
      <protection/>
    </xf>
    <xf numFmtId="0" fontId="7" fillId="0" borderId="0" xfId="215" applyFont="1" applyBorder="1" applyAlignment="1">
      <alignment vertical="top" wrapText="1"/>
      <protection/>
    </xf>
    <xf numFmtId="0" fontId="7" fillId="0" borderId="0" xfId="215" applyFont="1" applyBorder="1" applyAlignment="1">
      <alignment vertical="top"/>
      <protection/>
    </xf>
    <xf numFmtId="188" fontId="8" fillId="46" borderId="26" xfId="216" applyNumberFormat="1" applyFont="1" applyFill="1" applyBorder="1" applyAlignment="1">
      <alignment/>
      <protection/>
    </xf>
    <xf numFmtId="188" fontId="8" fillId="46" borderId="29" xfId="216" applyNumberFormat="1" applyFont="1" applyFill="1" applyBorder="1" applyAlignment="1">
      <alignment/>
      <protection/>
    </xf>
    <xf numFmtId="188" fontId="8" fillId="46" borderId="20" xfId="216" applyNumberFormat="1" applyFont="1" applyFill="1" applyBorder="1" applyAlignment="1">
      <alignment/>
      <protection/>
    </xf>
    <xf numFmtId="0" fontId="0" fillId="0" borderId="20" xfId="0" applyBorder="1" applyAlignment="1">
      <alignment/>
    </xf>
    <xf numFmtId="0" fontId="8" fillId="0" borderId="20" xfId="0" applyFont="1" applyBorder="1" applyAlignment="1">
      <alignment horizontal="center" vertical="top" wrapText="1"/>
    </xf>
    <xf numFmtId="0" fontId="14" fillId="0" borderId="20" xfId="0" applyFont="1" applyFill="1" applyBorder="1" applyAlignment="1">
      <alignment horizontal="justify" vertical="center" wrapText="1"/>
    </xf>
    <xf numFmtId="0" fontId="14" fillId="46" borderId="20" xfId="0" applyFont="1" applyFill="1" applyBorder="1" applyAlignment="1">
      <alignment horizontal="justify" vertical="center" wrapText="1"/>
    </xf>
    <xf numFmtId="188" fontId="8" fillId="0" borderId="20" xfId="0" applyNumberFormat="1" applyFont="1" applyBorder="1" applyAlignment="1">
      <alignment/>
    </xf>
    <xf numFmtId="3" fontId="8" fillId="0" borderId="20" xfId="0" applyNumberFormat="1" applyFont="1" applyBorder="1" applyAlignment="1">
      <alignment/>
    </xf>
    <xf numFmtId="0" fontId="14" fillId="0" borderId="20" xfId="0" applyFont="1" applyBorder="1" applyAlignment="1">
      <alignment horizontal="justify" vertical="center"/>
    </xf>
    <xf numFmtId="0" fontId="14" fillId="0" borderId="20" xfId="0" applyFont="1" applyFill="1" applyBorder="1" applyAlignment="1">
      <alignment horizontal="justify" vertical="center"/>
    </xf>
    <xf numFmtId="3" fontId="7" fillId="46" borderId="0" xfId="213" applyNumberFormat="1" applyFont="1" applyFill="1" applyAlignment="1">
      <alignment horizontal="right" wrapText="1"/>
    </xf>
    <xf numFmtId="3" fontId="57" fillId="46" borderId="0" xfId="213" applyNumberFormat="1" applyFont="1" applyFill="1" applyAlignment="1">
      <alignment horizontal="right" wrapText="1"/>
    </xf>
    <xf numFmtId="188" fontId="7" fillId="46" borderId="0" xfId="222" applyNumberFormat="1" applyFont="1" applyFill="1" applyAlignment="1">
      <alignment horizontal="right" wrapText="1"/>
      <protection/>
    </xf>
    <xf numFmtId="188" fontId="57" fillId="46" borderId="0" xfId="222" applyNumberFormat="1" applyFont="1" applyFill="1" applyAlignment="1">
      <alignment horizontal="right" wrapText="1"/>
      <protection/>
    </xf>
    <xf numFmtId="3" fontId="7" fillId="46" borderId="0" xfId="222" applyNumberFormat="1" applyFont="1" applyFill="1" applyAlignment="1">
      <alignment horizontal="right" wrapText="1"/>
      <protection/>
    </xf>
    <xf numFmtId="188" fontId="7" fillId="0" borderId="0" xfId="222" applyNumberFormat="1" applyFont="1" applyFill="1" applyAlignment="1">
      <alignment horizontal="right" wrapText="1"/>
      <protection/>
    </xf>
    <xf numFmtId="3" fontId="7" fillId="0" borderId="0" xfId="213" applyNumberFormat="1" applyFont="1" applyFill="1" applyAlignment="1">
      <alignment horizontal="right" wrapText="1"/>
    </xf>
    <xf numFmtId="0" fontId="59" fillId="0" borderId="0" xfId="0" applyFont="1" applyAlignment="1">
      <alignment/>
    </xf>
    <xf numFmtId="188" fontId="7" fillId="46" borderId="0" xfId="222" applyNumberFormat="1" applyFont="1" applyFill="1" applyAlignment="1">
      <alignment horizontal="right" vertical="center" wrapText="1"/>
      <protection/>
    </xf>
    <xf numFmtId="188" fontId="57" fillId="46" borderId="0" xfId="222" applyNumberFormat="1" applyFont="1" applyFill="1" applyAlignment="1">
      <alignment horizontal="right" vertical="center" wrapText="1"/>
      <protection/>
    </xf>
    <xf numFmtId="188" fontId="57" fillId="0" borderId="0" xfId="222" applyNumberFormat="1" applyFont="1" applyFill="1" applyAlignment="1">
      <alignment horizontal="right" vertical="center" wrapText="1"/>
      <protection/>
    </xf>
    <xf numFmtId="3" fontId="7" fillId="46" borderId="30" xfId="213" applyNumberFormat="1" applyFont="1" applyFill="1" applyBorder="1" applyAlignment="1">
      <alignment horizontal="right" wrapText="1"/>
    </xf>
    <xf numFmtId="3" fontId="57" fillId="46" borderId="30" xfId="213" applyNumberFormat="1" applyFont="1" applyFill="1" applyBorder="1" applyAlignment="1">
      <alignment horizontal="right" wrapText="1"/>
    </xf>
    <xf numFmtId="188" fontId="7" fillId="0" borderId="0" xfId="222" applyNumberFormat="1" applyFont="1" applyFill="1" applyAlignment="1">
      <alignment horizontal="right"/>
      <protection/>
    </xf>
    <xf numFmtId="0" fontId="60" fillId="0" borderId="0" xfId="0" applyFont="1" applyAlignment="1">
      <alignment horizontal="left" vertical="center"/>
    </xf>
    <xf numFmtId="0" fontId="60" fillId="0" borderId="0" xfId="0" applyFont="1" applyAlignment="1">
      <alignment horizontal="left" vertical="center" wrapText="1"/>
    </xf>
    <xf numFmtId="188" fontId="7" fillId="46" borderId="30" xfId="222" applyNumberFormat="1" applyFont="1" applyFill="1" applyBorder="1" applyAlignment="1">
      <alignment horizontal="right"/>
      <protection/>
    </xf>
    <xf numFmtId="188" fontId="57" fillId="46" borderId="30" xfId="222" applyNumberFormat="1" applyFont="1" applyFill="1" applyBorder="1" applyAlignment="1">
      <alignment horizontal="right"/>
      <protection/>
    </xf>
    <xf numFmtId="0" fontId="61" fillId="0" borderId="0" xfId="0" applyFont="1" applyAlignment="1">
      <alignment horizontal="left" vertical="center"/>
    </xf>
    <xf numFmtId="0" fontId="60" fillId="0" borderId="0" xfId="0" applyFont="1" applyAlignment="1">
      <alignment wrapText="1"/>
    </xf>
    <xf numFmtId="188" fontId="7" fillId="46" borderId="21" xfId="297" applyNumberFormat="1" applyFont="1" applyFill="1" applyBorder="1" applyAlignment="1">
      <alignment vertical="center"/>
    </xf>
    <xf numFmtId="192" fontId="7" fillId="0" borderId="0" xfId="297" applyNumberFormat="1" applyFont="1" applyFill="1" applyBorder="1" applyAlignment="1">
      <alignment/>
    </xf>
    <xf numFmtId="3" fontId="6" fillId="0" borderId="20" xfId="280" applyNumberFormat="1" applyFont="1" applyBorder="1">
      <alignment/>
      <protection/>
    </xf>
    <xf numFmtId="188" fontId="7" fillId="0" borderId="20" xfId="216" applyNumberFormat="1" applyFont="1" applyFill="1" applyBorder="1" applyAlignment="1">
      <alignment/>
      <protection/>
    </xf>
    <xf numFmtId="3" fontId="7" fillId="0" borderId="20" xfId="216" applyNumberFormat="1" applyFont="1" applyFill="1" applyBorder="1" applyAlignment="1">
      <alignment/>
      <protection/>
    </xf>
    <xf numFmtId="0" fontId="18" fillId="0" borderId="0" xfId="0" applyFont="1" applyAlignment="1">
      <alignment/>
    </xf>
    <xf numFmtId="0" fontId="8" fillId="0" borderId="0" xfId="215" applyFont="1" applyBorder="1" applyAlignment="1">
      <alignment vertical="top"/>
      <protection/>
    </xf>
    <xf numFmtId="0" fontId="7" fillId="0" borderId="0" xfId="215" applyFont="1" applyBorder="1" applyAlignment="1">
      <alignment horizontal="left" vertical="top"/>
      <protection/>
    </xf>
    <xf numFmtId="0" fontId="7" fillId="0" borderId="0" xfId="215" applyFont="1" applyBorder="1" applyAlignment="1">
      <alignment horizontal="left" vertical="top" wrapText="1"/>
      <protection/>
    </xf>
    <xf numFmtId="188" fontId="7" fillId="0" borderId="31" xfId="216" applyNumberFormat="1" applyFont="1" applyFill="1" applyBorder="1" applyAlignment="1">
      <alignment/>
      <protection/>
    </xf>
    <xf numFmtId="0" fontId="8" fillId="0" borderId="0" xfId="215" applyFont="1" applyBorder="1" applyAlignment="1">
      <alignment horizontal="left" vertical="top"/>
      <protection/>
    </xf>
    <xf numFmtId="0" fontId="7" fillId="0" borderId="0" xfId="221" applyFont="1" applyBorder="1" applyAlignment="1">
      <alignment horizontal="left" wrapText="1"/>
      <protection/>
    </xf>
    <xf numFmtId="188" fontId="7" fillId="46" borderId="20" xfId="216" applyNumberFormat="1" applyFont="1" applyFill="1" applyBorder="1" applyAlignment="1">
      <alignment/>
      <protection/>
    </xf>
    <xf numFmtId="188" fontId="7" fillId="0" borderId="26" xfId="216" applyNumberFormat="1" applyFont="1" applyFill="1" applyBorder="1" applyAlignment="1">
      <alignment/>
      <protection/>
    </xf>
    <xf numFmtId="188" fontId="7" fillId="46" borderId="26" xfId="216" applyNumberFormat="1" applyFont="1" applyFill="1" applyBorder="1" applyAlignment="1">
      <alignment/>
      <protection/>
    </xf>
    <xf numFmtId="2" fontId="7" fillId="0" borderId="0" xfId="215" applyNumberFormat="1" applyFont="1" applyBorder="1" applyAlignment="1">
      <alignment horizontal="left" vertical="top" wrapText="1"/>
      <protection/>
    </xf>
    <xf numFmtId="188" fontId="7" fillId="46" borderId="26" xfId="216" applyNumberFormat="1" applyFont="1" applyFill="1" applyBorder="1" applyAlignment="1">
      <alignment horizontal="right"/>
      <protection/>
    </xf>
    <xf numFmtId="0" fontId="7" fillId="0" borderId="0" xfId="0" applyFont="1" applyBorder="1" applyAlignment="1">
      <alignment/>
    </xf>
    <xf numFmtId="3" fontId="7" fillId="46" borderId="20" xfId="216" applyNumberFormat="1" applyFont="1" applyFill="1" applyBorder="1" applyAlignment="1">
      <alignment/>
      <protection/>
    </xf>
    <xf numFmtId="3" fontId="7" fillId="46" borderId="20" xfId="216" applyNumberFormat="1" applyFont="1" applyFill="1" applyBorder="1" applyAlignment="1">
      <alignment horizontal="right"/>
      <protection/>
    </xf>
    <xf numFmtId="9" fontId="7" fillId="0" borderId="20" xfId="0" applyNumberFormat="1" applyFont="1" applyBorder="1" applyAlignment="1">
      <alignment horizontal="center" vertical="center"/>
    </xf>
    <xf numFmtId="0" fontId="8" fillId="47" borderId="0" xfId="0" applyFont="1" applyFill="1" applyAlignment="1" applyProtection="1">
      <alignment horizontal="center" vertical="center"/>
      <protection/>
    </xf>
    <xf numFmtId="0" fontId="7" fillId="47" borderId="0" xfId="0" applyFont="1" applyFill="1" applyAlignment="1" applyProtection="1">
      <alignment vertical="center"/>
      <protection/>
    </xf>
    <xf numFmtId="0" fontId="7" fillId="47" borderId="0" xfId="0" applyFont="1" applyFill="1" applyAlignment="1" applyProtection="1">
      <alignment horizontal="center" vertical="center"/>
      <protection/>
    </xf>
    <xf numFmtId="0" fontId="7" fillId="47" borderId="32" xfId="0" applyFont="1" applyFill="1" applyBorder="1" applyAlignment="1" applyProtection="1">
      <alignment vertical="center" wrapText="1"/>
      <protection/>
    </xf>
    <xf numFmtId="0" fontId="7" fillId="47" borderId="33" xfId="0" applyFont="1" applyFill="1" applyBorder="1" applyAlignment="1" applyProtection="1">
      <alignment vertical="center" wrapText="1"/>
      <protection/>
    </xf>
    <xf numFmtId="0" fontId="7" fillId="47" borderId="33" xfId="0" applyFont="1" applyFill="1" applyBorder="1" applyAlignment="1" applyProtection="1">
      <alignment vertical="center"/>
      <protection/>
    </xf>
    <xf numFmtId="0" fontId="7" fillId="0" borderId="33" xfId="0" applyFont="1" applyFill="1" applyBorder="1" applyAlignment="1" applyProtection="1">
      <alignment vertical="center" wrapText="1"/>
      <protection/>
    </xf>
    <xf numFmtId="0" fontId="7" fillId="47" borderId="34" xfId="0" applyFont="1" applyFill="1" applyBorder="1" applyAlignment="1" applyProtection="1">
      <alignment vertical="center" wrapText="1"/>
      <protection/>
    </xf>
    <xf numFmtId="197" fontId="7" fillId="47" borderId="35" xfId="0" applyNumberFormat="1" applyFont="1" applyFill="1" applyBorder="1" applyAlignment="1" applyProtection="1">
      <alignment horizontal="center" vertical="center"/>
      <protection/>
    </xf>
    <xf numFmtId="197" fontId="7" fillId="47" borderId="36" xfId="0" applyNumberFormat="1" applyFont="1" applyFill="1" applyBorder="1" applyAlignment="1" applyProtection="1">
      <alignment horizontal="center" vertical="center"/>
      <protection/>
    </xf>
    <xf numFmtId="197" fontId="7" fillId="0" borderId="36" xfId="279" applyNumberFormat="1" applyFont="1" applyFill="1" applyBorder="1" applyAlignment="1" applyProtection="1">
      <alignment horizontal="center" vertical="center"/>
      <protection/>
    </xf>
    <xf numFmtId="197" fontId="7" fillId="47" borderId="37" xfId="0" applyNumberFormat="1" applyFont="1" applyFill="1" applyBorder="1" applyAlignment="1" applyProtection="1">
      <alignment horizontal="center" vertical="center" wrapText="1"/>
      <protection/>
    </xf>
    <xf numFmtId="0" fontId="7" fillId="47" borderId="38" xfId="0" applyFont="1" applyFill="1" applyBorder="1" applyAlignment="1" applyProtection="1">
      <alignment horizontal="center" vertical="center"/>
      <protection/>
    </xf>
    <xf numFmtId="0" fontId="7" fillId="47" borderId="39"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197" fontId="7" fillId="47" borderId="40" xfId="0" applyNumberFormat="1" applyFont="1" applyFill="1" applyBorder="1" applyAlignment="1" applyProtection="1">
      <alignment horizontal="center" vertical="center"/>
      <protection/>
    </xf>
    <xf numFmtId="0" fontId="6" fillId="0" borderId="0" xfId="0" applyFont="1" applyFill="1" applyAlignment="1">
      <alignment wrapText="1"/>
    </xf>
    <xf numFmtId="188" fontId="6" fillId="0" borderId="0" xfId="0" applyNumberFormat="1" applyFont="1" applyFill="1" applyAlignment="1">
      <alignment horizontal="right"/>
    </xf>
    <xf numFmtId="188" fontId="6" fillId="46" borderId="0" xfId="0" applyNumberFormat="1" applyFont="1" applyFill="1" applyAlignment="1">
      <alignment/>
    </xf>
    <xf numFmtId="188" fontId="7" fillId="46" borderId="0" xfId="0" applyNumberFormat="1" applyFont="1" applyFill="1" applyAlignment="1">
      <alignment horizontal="right"/>
    </xf>
    <xf numFmtId="188" fontId="6" fillId="46" borderId="0" xfId="297" applyNumberFormat="1" applyFont="1" applyFill="1" applyAlignment="1">
      <alignment/>
    </xf>
    <xf numFmtId="188" fontId="6" fillId="0" borderId="0" xfId="297" applyNumberFormat="1" applyFont="1" applyFill="1" applyAlignment="1">
      <alignment/>
    </xf>
    <xf numFmtId="192" fontId="6" fillId="0" borderId="0" xfId="0" applyNumberFormat="1" applyFont="1" applyFill="1" applyAlignment="1">
      <alignment/>
    </xf>
    <xf numFmtId="202" fontId="6" fillId="0" borderId="0" xfId="297" applyNumberFormat="1" applyFont="1" applyFill="1" applyAlignment="1">
      <alignment/>
    </xf>
    <xf numFmtId="0" fontId="8" fillId="0" borderId="0"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9" xfId="0" applyFont="1" applyBorder="1" applyAlignment="1">
      <alignment horizontal="center" wrapText="1"/>
    </xf>
    <xf numFmtId="0" fontId="0" fillId="0" borderId="19" xfId="0" applyFont="1" applyBorder="1" applyAlignment="1">
      <alignment wrapText="1"/>
    </xf>
    <xf numFmtId="0" fontId="5"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8" fillId="0" borderId="0" xfId="0" applyFont="1" applyAlignment="1">
      <alignment horizontal="center" vertical="top" wrapText="1"/>
    </xf>
    <xf numFmtId="0" fontId="7" fillId="0" borderId="0" xfId="0" applyFont="1" applyAlignment="1">
      <alignment vertical="top" wrapText="1"/>
    </xf>
    <xf numFmtId="0" fontId="13" fillId="0" borderId="0" xfId="219" applyFont="1" applyAlignment="1">
      <alignment horizontal="center" vertical="center" wrapText="1"/>
      <protection/>
    </xf>
    <xf numFmtId="0" fontId="14" fillId="0" borderId="0" xfId="0" applyFont="1" applyAlignment="1">
      <alignment horizontal="center" vertical="center" wrapText="1"/>
    </xf>
    <xf numFmtId="0" fontId="14" fillId="0" borderId="0" xfId="0" applyFont="1" applyAlignment="1">
      <alignment vertical="center" wrapText="1"/>
    </xf>
    <xf numFmtId="0" fontId="18" fillId="0" borderId="0" xfId="0" applyFont="1" applyAlignment="1">
      <alignment horizontal="justify" vertical="center"/>
    </xf>
    <xf numFmtId="0" fontId="18" fillId="0" borderId="0" xfId="0" applyFont="1" applyAlignment="1">
      <alignment/>
    </xf>
    <xf numFmtId="0" fontId="7" fillId="0" borderId="20" xfId="0" applyFont="1" applyBorder="1" applyAlignment="1">
      <alignment horizontal="center" vertical="center" wrapText="1"/>
    </xf>
    <xf numFmtId="0" fontId="7" fillId="0" borderId="20" xfId="0" applyFont="1" applyBorder="1" applyAlignment="1">
      <alignment horizontal="justify" vertical="center" wrapText="1"/>
    </xf>
    <xf numFmtId="0" fontId="8" fillId="47" borderId="0" xfId="0" applyFont="1" applyFill="1" applyAlignment="1" applyProtection="1">
      <alignment horizontal="center" vertical="center"/>
      <protection/>
    </xf>
    <xf numFmtId="0" fontId="7" fillId="0" borderId="0" xfId="0" applyFont="1" applyAlignment="1">
      <alignment horizontal="center" vertical="center"/>
    </xf>
    <xf numFmtId="0" fontId="14" fillId="0" borderId="20" xfId="0" applyFont="1" applyFill="1" applyBorder="1" applyAlignment="1">
      <alignment horizontal="left" vertical="center" wrapText="1"/>
    </xf>
  </cellXfs>
  <cellStyles count="288">
    <cellStyle name="Normal" xfId="0"/>
    <cellStyle name="20% — акцент1" xfId="15"/>
    <cellStyle name="20% — акцент1 10" xfId="16"/>
    <cellStyle name="20% - Акцент1 2" xfId="17"/>
    <cellStyle name="20% — акцент1 2" xfId="18"/>
    <cellStyle name="20% — акцент1 3" xfId="19"/>
    <cellStyle name="20% — акцент1 4" xfId="20"/>
    <cellStyle name="20% — акцент1 5" xfId="21"/>
    <cellStyle name="20% — акцент1 6" xfId="22"/>
    <cellStyle name="20% — акцент1 7" xfId="23"/>
    <cellStyle name="20% — акцент1 8" xfId="24"/>
    <cellStyle name="20% — акцент1 9" xfId="25"/>
    <cellStyle name="20% — акцент2" xfId="26"/>
    <cellStyle name="20% — акцент2 10" xfId="27"/>
    <cellStyle name="20% - Акцент2 2" xfId="28"/>
    <cellStyle name="20% — акцент2 2" xfId="29"/>
    <cellStyle name="20% — акцент2 3" xfId="30"/>
    <cellStyle name="20% — акцент2 4" xfId="31"/>
    <cellStyle name="20% — акцент2 5" xfId="32"/>
    <cellStyle name="20% — акцент2 6" xfId="33"/>
    <cellStyle name="20% — акцент2 7" xfId="34"/>
    <cellStyle name="20% — акцент2 8" xfId="35"/>
    <cellStyle name="20% — акцент2 9" xfId="36"/>
    <cellStyle name="20% — акцент3" xfId="37"/>
    <cellStyle name="20% — акцент3 10" xfId="38"/>
    <cellStyle name="20% - Акцент3 2" xfId="39"/>
    <cellStyle name="20% — акцент3 2" xfId="40"/>
    <cellStyle name="20% — акцент3 3" xfId="41"/>
    <cellStyle name="20% — акцент3 4" xfId="42"/>
    <cellStyle name="20% — акцент3 5" xfId="43"/>
    <cellStyle name="20% — акцент3 6" xfId="44"/>
    <cellStyle name="20% — акцент3 7" xfId="45"/>
    <cellStyle name="20% — акцент3 8" xfId="46"/>
    <cellStyle name="20% — акцент3 9" xfId="47"/>
    <cellStyle name="20% — акцент4" xfId="48"/>
    <cellStyle name="20% — акцент4 10" xfId="49"/>
    <cellStyle name="20% - Акцент4 2" xfId="50"/>
    <cellStyle name="20% — акцент4 2" xfId="51"/>
    <cellStyle name="20% — акцент4 3" xfId="52"/>
    <cellStyle name="20% — акцент4 4" xfId="53"/>
    <cellStyle name="20% — акцент4 5" xfId="54"/>
    <cellStyle name="20% — акцент4 6" xfId="55"/>
    <cellStyle name="20% — акцент4 7" xfId="56"/>
    <cellStyle name="20% — акцент4 8" xfId="57"/>
    <cellStyle name="20% — акцент4 9" xfId="58"/>
    <cellStyle name="20% — акцент5" xfId="59"/>
    <cellStyle name="20% — акцент5 10" xfId="60"/>
    <cellStyle name="20% - Акцент5 2" xfId="61"/>
    <cellStyle name="20% — акцент5 2" xfId="62"/>
    <cellStyle name="20% — акцент5 3" xfId="63"/>
    <cellStyle name="20% — акцент5 4" xfId="64"/>
    <cellStyle name="20% — акцент5 5" xfId="65"/>
    <cellStyle name="20% — акцент5 6" xfId="66"/>
    <cellStyle name="20% — акцент5 7" xfId="67"/>
    <cellStyle name="20% — акцент5 8" xfId="68"/>
    <cellStyle name="20% — акцент5 9" xfId="69"/>
    <cellStyle name="20% — акцент6" xfId="70"/>
    <cellStyle name="20% — акцент6 10" xfId="71"/>
    <cellStyle name="20% - Акцент6 2" xfId="72"/>
    <cellStyle name="20% — акцент6 2" xfId="73"/>
    <cellStyle name="20% — акцент6 3" xfId="74"/>
    <cellStyle name="20% — акцент6 4" xfId="75"/>
    <cellStyle name="20% — акцент6 5" xfId="76"/>
    <cellStyle name="20% — акцент6 6" xfId="77"/>
    <cellStyle name="20% — акцент6 7" xfId="78"/>
    <cellStyle name="20% — акцент6 8" xfId="79"/>
    <cellStyle name="20% — акцент6 9" xfId="80"/>
    <cellStyle name="40% — акцент1" xfId="81"/>
    <cellStyle name="40% — акцент1 10" xfId="82"/>
    <cellStyle name="40% - Акцент1 2" xfId="83"/>
    <cellStyle name="40% — акцент1 2" xfId="84"/>
    <cellStyle name="40% — акцент1 3" xfId="85"/>
    <cellStyle name="40% — акцент1 4" xfId="86"/>
    <cellStyle name="40% — акцент1 5" xfId="87"/>
    <cellStyle name="40% — акцент1 6" xfId="88"/>
    <cellStyle name="40% — акцент1 7" xfId="89"/>
    <cellStyle name="40% — акцент1 8" xfId="90"/>
    <cellStyle name="40% — акцент1 9" xfId="91"/>
    <cellStyle name="40% — акцент2" xfId="92"/>
    <cellStyle name="40% — акцент2 10" xfId="93"/>
    <cellStyle name="40% - Акцент2 2" xfId="94"/>
    <cellStyle name="40% — акцент2 2" xfId="95"/>
    <cellStyle name="40% — акцент2 3" xfId="96"/>
    <cellStyle name="40% — акцент2 4" xfId="97"/>
    <cellStyle name="40% — акцент2 5" xfId="98"/>
    <cellStyle name="40% — акцент2 6" xfId="99"/>
    <cellStyle name="40% — акцент2 7" xfId="100"/>
    <cellStyle name="40% — акцент2 8" xfId="101"/>
    <cellStyle name="40% — акцент2 9" xfId="102"/>
    <cellStyle name="40% — акцент3" xfId="103"/>
    <cellStyle name="40% — акцент3 10" xfId="104"/>
    <cellStyle name="40% - Акцент3 2" xfId="105"/>
    <cellStyle name="40% — акцент3 2" xfId="106"/>
    <cellStyle name="40% — акцент3 3" xfId="107"/>
    <cellStyle name="40% — акцент3 4" xfId="108"/>
    <cellStyle name="40% — акцент3 5" xfId="109"/>
    <cellStyle name="40% — акцент3 6" xfId="110"/>
    <cellStyle name="40% — акцент3 7" xfId="111"/>
    <cellStyle name="40% — акцент3 8" xfId="112"/>
    <cellStyle name="40% — акцент3 9" xfId="113"/>
    <cellStyle name="40% — акцент4" xfId="114"/>
    <cellStyle name="40% — акцент4 10" xfId="115"/>
    <cellStyle name="40% - Акцент4 2" xfId="116"/>
    <cellStyle name="40% — акцент4 2" xfId="117"/>
    <cellStyle name="40% — акцент4 3" xfId="118"/>
    <cellStyle name="40% — акцент4 4" xfId="119"/>
    <cellStyle name="40% — акцент4 5" xfId="120"/>
    <cellStyle name="40% — акцент4 6" xfId="121"/>
    <cellStyle name="40% — акцент4 7" xfId="122"/>
    <cellStyle name="40% — акцент4 8" xfId="123"/>
    <cellStyle name="40% — акцент4 9" xfId="124"/>
    <cellStyle name="40% — акцент5" xfId="125"/>
    <cellStyle name="40% — акцент5 10" xfId="126"/>
    <cellStyle name="40% - Акцент5 2" xfId="127"/>
    <cellStyle name="40% — акцент5 2" xfId="128"/>
    <cellStyle name="40% — акцент5 3" xfId="129"/>
    <cellStyle name="40% — акцент5 4" xfId="130"/>
    <cellStyle name="40% — акцент5 5" xfId="131"/>
    <cellStyle name="40% — акцент5 6" xfId="132"/>
    <cellStyle name="40% — акцент5 7" xfId="133"/>
    <cellStyle name="40% — акцент5 8" xfId="134"/>
    <cellStyle name="40% — акцент5 9" xfId="135"/>
    <cellStyle name="40% — акцент6" xfId="136"/>
    <cellStyle name="40% — акцент6 10" xfId="137"/>
    <cellStyle name="40% - Акцент6 2" xfId="138"/>
    <cellStyle name="40% — акцент6 2" xfId="139"/>
    <cellStyle name="40% — акцент6 3" xfId="140"/>
    <cellStyle name="40% — акцент6 4" xfId="141"/>
    <cellStyle name="40% — акцент6 5" xfId="142"/>
    <cellStyle name="40% — акцент6 6" xfId="143"/>
    <cellStyle name="40% — акцент6 7" xfId="144"/>
    <cellStyle name="40% — акцент6 8" xfId="145"/>
    <cellStyle name="40% — акцент6 9" xfId="146"/>
    <cellStyle name="60% — акцент1" xfId="147"/>
    <cellStyle name="60% — акцент1 10" xfId="148"/>
    <cellStyle name="60% - Акцент1 2" xfId="149"/>
    <cellStyle name="60% — акцент1 2" xfId="150"/>
    <cellStyle name="60% — акцент1 3" xfId="151"/>
    <cellStyle name="60% — акцент1 4" xfId="152"/>
    <cellStyle name="60% — акцент1 5" xfId="153"/>
    <cellStyle name="60% — акцент1 6" xfId="154"/>
    <cellStyle name="60% — акцент1 7" xfId="155"/>
    <cellStyle name="60% — акцент1 8" xfId="156"/>
    <cellStyle name="60% — акцент1 9" xfId="157"/>
    <cellStyle name="60% — акцент2" xfId="158"/>
    <cellStyle name="60% — акцент2 10" xfId="159"/>
    <cellStyle name="60% - Акцент2 2" xfId="160"/>
    <cellStyle name="60% — акцент2 2" xfId="161"/>
    <cellStyle name="60% — акцент2 3" xfId="162"/>
    <cellStyle name="60% — акцент2 4" xfId="163"/>
    <cellStyle name="60% — акцент2 5" xfId="164"/>
    <cellStyle name="60% — акцент2 6" xfId="165"/>
    <cellStyle name="60% — акцент2 7" xfId="166"/>
    <cellStyle name="60% — акцент2 8" xfId="167"/>
    <cellStyle name="60% — акцент2 9" xfId="168"/>
    <cellStyle name="60% — акцент3" xfId="169"/>
    <cellStyle name="60% — акцент3 10" xfId="170"/>
    <cellStyle name="60% - Акцент3 2" xfId="171"/>
    <cellStyle name="60% — акцент3 2" xfId="172"/>
    <cellStyle name="60% — акцент3 3" xfId="173"/>
    <cellStyle name="60% — акцент3 4" xfId="174"/>
    <cellStyle name="60% — акцент3 5" xfId="175"/>
    <cellStyle name="60% — акцент3 6" xfId="176"/>
    <cellStyle name="60% — акцент3 7" xfId="177"/>
    <cellStyle name="60% — акцент3 8" xfId="178"/>
    <cellStyle name="60% — акцент3 9" xfId="179"/>
    <cellStyle name="60% — акцент4" xfId="180"/>
    <cellStyle name="60% — акцент4 10" xfId="181"/>
    <cellStyle name="60% - Акцент4 2" xfId="182"/>
    <cellStyle name="60% — акцент4 2" xfId="183"/>
    <cellStyle name="60% — акцент4 3" xfId="184"/>
    <cellStyle name="60% — акцент4 4" xfId="185"/>
    <cellStyle name="60% — акцент4 5" xfId="186"/>
    <cellStyle name="60% — акцент4 6" xfId="187"/>
    <cellStyle name="60% — акцент4 7" xfId="188"/>
    <cellStyle name="60% — акцент4 8" xfId="189"/>
    <cellStyle name="60% — акцент4 9" xfId="190"/>
    <cellStyle name="60% — акцент5" xfId="191"/>
    <cellStyle name="60% — акцент5 10" xfId="192"/>
    <cellStyle name="60% - Акцент5 2" xfId="193"/>
    <cellStyle name="60% — акцент5 2" xfId="194"/>
    <cellStyle name="60% — акцент5 3" xfId="195"/>
    <cellStyle name="60% — акцент5 4" xfId="196"/>
    <cellStyle name="60% — акцент5 5" xfId="197"/>
    <cellStyle name="60% — акцент5 6" xfId="198"/>
    <cellStyle name="60% — акцент5 7" xfId="199"/>
    <cellStyle name="60% — акцент5 8" xfId="200"/>
    <cellStyle name="60% — акцент5 9" xfId="201"/>
    <cellStyle name="60% — акцент6" xfId="202"/>
    <cellStyle name="60% — акцент6 10" xfId="203"/>
    <cellStyle name="60% - Акцент6 2" xfId="204"/>
    <cellStyle name="60% — акцент6 2" xfId="205"/>
    <cellStyle name="60% — акцент6 3" xfId="206"/>
    <cellStyle name="60% — акцент6 4" xfId="207"/>
    <cellStyle name="60% — акцент6 5" xfId="208"/>
    <cellStyle name="60% — акцент6 6" xfId="209"/>
    <cellStyle name="60% — акцент6 7" xfId="210"/>
    <cellStyle name="60% — акцент6 8" xfId="211"/>
    <cellStyle name="60% — акцент6 9" xfId="212"/>
    <cellStyle name="Comma_2231 IAS Financial Statements - Sep-30, 2001" xfId="213"/>
    <cellStyle name="Comma_ATF_31.11.07_F2_14 January 2008" xfId="214"/>
    <cellStyle name="Normal 2 2" xfId="215"/>
    <cellStyle name="Normal 2 2 2" xfId="216"/>
    <cellStyle name="Normal 6" xfId="217"/>
    <cellStyle name="Normal_ATF Bank_2008_M_Securities_WP_DI" xfId="218"/>
    <cellStyle name="Normal_CAP" xfId="219"/>
    <cellStyle name="Normal_JSCB Kyrgyzstan_2005_TB" xfId="220"/>
    <cellStyle name="Normal_Worksheet in   Fs" xfId="221"/>
    <cellStyle name="Normal_Worksheet in (C) 2243 IAS Transformation schedule 2003 &amp; Notes to FS - info for Memo" xfId="222"/>
    <cellStyle name="Normal_Worksheet in TB LS Blank Leadsheet Excel Template - Used by Trial Balance to Create Leadsheets" xfId="223"/>
    <cellStyle name="Акцент1" xfId="224"/>
    <cellStyle name="Акцент1 2" xfId="225"/>
    <cellStyle name="Акцент1 3" xfId="226"/>
    <cellStyle name="Акцент2" xfId="227"/>
    <cellStyle name="Акцент2 2" xfId="228"/>
    <cellStyle name="Акцент2 3" xfId="229"/>
    <cellStyle name="Акцент3" xfId="230"/>
    <cellStyle name="Акцент3 2" xfId="231"/>
    <cellStyle name="Акцент3 3" xfId="232"/>
    <cellStyle name="Акцент4" xfId="233"/>
    <cellStyle name="Акцент4 2" xfId="234"/>
    <cellStyle name="Акцент4 3" xfId="235"/>
    <cellStyle name="Акцент5" xfId="236"/>
    <cellStyle name="Акцент5 2" xfId="237"/>
    <cellStyle name="Акцент5 3" xfId="238"/>
    <cellStyle name="Акцент6" xfId="239"/>
    <cellStyle name="Акцент6 2" xfId="240"/>
    <cellStyle name="Акцент6 3" xfId="241"/>
    <cellStyle name="Ввод " xfId="242"/>
    <cellStyle name="Ввод  2" xfId="243"/>
    <cellStyle name="Ввод  3" xfId="244"/>
    <cellStyle name="Вывод" xfId="245"/>
    <cellStyle name="Вывод 2" xfId="246"/>
    <cellStyle name="Вывод 3" xfId="247"/>
    <cellStyle name="Вычисление" xfId="248"/>
    <cellStyle name="Вычисление 2" xfId="249"/>
    <cellStyle name="Вычисление 3" xfId="250"/>
    <cellStyle name="Currency" xfId="251"/>
    <cellStyle name="Currency [0]" xfId="252"/>
    <cellStyle name="Заголовок 1" xfId="253"/>
    <cellStyle name="Заголовок 1 2" xfId="254"/>
    <cellStyle name="Заголовок 1 3" xfId="255"/>
    <cellStyle name="Заголовок 2" xfId="256"/>
    <cellStyle name="Заголовок 2 2" xfId="257"/>
    <cellStyle name="Заголовок 2 3" xfId="258"/>
    <cellStyle name="Заголовок 3" xfId="259"/>
    <cellStyle name="Заголовок 3 2" xfId="260"/>
    <cellStyle name="Заголовок 3 3" xfId="261"/>
    <cellStyle name="Заголовок 4" xfId="262"/>
    <cellStyle name="Заголовок 4 2" xfId="263"/>
    <cellStyle name="Заголовок 4 3" xfId="264"/>
    <cellStyle name="Итог" xfId="265"/>
    <cellStyle name="Итог 2" xfId="266"/>
    <cellStyle name="Итог 3" xfId="267"/>
    <cellStyle name="Контрольная ячейка" xfId="268"/>
    <cellStyle name="Контрольная ячейка 2" xfId="269"/>
    <cellStyle name="Контрольная ячейка 3" xfId="270"/>
    <cellStyle name="Название" xfId="271"/>
    <cellStyle name="Название 2" xfId="272"/>
    <cellStyle name="Название 3" xfId="273"/>
    <cellStyle name="Название 4" xfId="274"/>
    <cellStyle name="Нейтральный" xfId="275"/>
    <cellStyle name="Нейтральный 2" xfId="276"/>
    <cellStyle name="Нейтральный 3" xfId="277"/>
    <cellStyle name="Обычный 2" xfId="278"/>
    <cellStyle name="Обычный 3" xfId="279"/>
    <cellStyle name="Обычный 4" xfId="280"/>
    <cellStyle name="Плохой" xfId="281"/>
    <cellStyle name="Плохой 2" xfId="282"/>
    <cellStyle name="Плохой 3" xfId="283"/>
    <cellStyle name="Пояснение" xfId="284"/>
    <cellStyle name="Пояснение 2" xfId="285"/>
    <cellStyle name="Пояснение 3" xfId="286"/>
    <cellStyle name="Примечание" xfId="287"/>
    <cellStyle name="Примечание 2" xfId="288"/>
    <cellStyle name="Примечание 3" xfId="289"/>
    <cellStyle name="Percent" xfId="290"/>
    <cellStyle name="Связанная ячейка" xfId="291"/>
    <cellStyle name="Связанная ячейка 2" xfId="292"/>
    <cellStyle name="Связанная ячейка 3" xfId="293"/>
    <cellStyle name="Текст предупреждения" xfId="294"/>
    <cellStyle name="Текст предупреждения 2" xfId="295"/>
    <cellStyle name="Текст предупреждения 3" xfId="296"/>
    <cellStyle name="Comma" xfId="297"/>
    <cellStyle name="Comma [0]" xfId="298"/>
    <cellStyle name="Хороший" xfId="299"/>
    <cellStyle name="Хороший 2" xfId="300"/>
    <cellStyle name="Хороший 3" xfId="3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66"/>
  <sheetViews>
    <sheetView tabSelected="1" workbookViewId="0" topLeftCell="A46">
      <selection activeCell="A51" sqref="A51"/>
    </sheetView>
  </sheetViews>
  <sheetFormatPr defaultColWidth="9.140625" defaultRowHeight="12.75"/>
  <cols>
    <col min="1" max="1" width="61.00390625" style="23" bestFit="1" customWidth="1"/>
    <col min="2" max="2" width="20.57421875" style="18" customWidth="1"/>
    <col min="3" max="3" width="23.00390625" style="18" customWidth="1"/>
    <col min="4" max="4" width="25.57421875" style="26" bestFit="1" customWidth="1"/>
    <col min="5" max="5" width="13.7109375" style="26" customWidth="1"/>
    <col min="6" max="6" width="11.00390625" style="23" bestFit="1" customWidth="1"/>
    <col min="7" max="7" width="11.57421875" style="23" bestFit="1" customWidth="1"/>
    <col min="8" max="16384" width="9.140625" style="23" customWidth="1"/>
  </cols>
  <sheetData>
    <row r="1" spans="1:4" ht="14.25">
      <c r="A1" s="225" t="s">
        <v>173</v>
      </c>
      <c r="B1" s="226"/>
      <c r="C1" s="226"/>
      <c r="D1" s="227"/>
    </row>
    <row r="2" spans="1:5" ht="15" thickBot="1">
      <c r="A2" s="228"/>
      <c r="B2" s="228"/>
      <c r="C2" s="228"/>
      <c r="D2" s="229"/>
      <c r="E2" s="10"/>
    </row>
    <row r="3" spans="4:5" ht="15">
      <c r="D3" s="22"/>
      <c r="E3" s="22"/>
    </row>
    <row r="4" spans="1:5" ht="12.75" customHeight="1">
      <c r="A4" s="1"/>
      <c r="B4" s="2"/>
      <c r="C4" s="36"/>
      <c r="D4" s="2"/>
      <c r="E4" s="27"/>
    </row>
    <row r="5" spans="1:5" ht="15">
      <c r="A5" s="11"/>
      <c r="B5" s="12" t="s">
        <v>174</v>
      </c>
      <c r="C5" s="12" t="s">
        <v>175</v>
      </c>
      <c r="D5" s="12" t="s">
        <v>176</v>
      </c>
      <c r="E5" s="12"/>
    </row>
    <row r="6" spans="1:4" ht="15.75" thickBot="1">
      <c r="A6" s="37" t="s">
        <v>2</v>
      </c>
      <c r="B6" s="4" t="s">
        <v>1</v>
      </c>
      <c r="C6" s="4" t="s">
        <v>1</v>
      </c>
      <c r="D6" s="4" t="s">
        <v>1</v>
      </c>
    </row>
    <row r="7" spans="2:4" ht="15">
      <c r="B7" s="12"/>
      <c r="C7" s="12"/>
      <c r="D7" s="12"/>
    </row>
    <row r="8" spans="1:4" ht="15">
      <c r="A8" s="28" t="s">
        <v>65</v>
      </c>
      <c r="B8" s="57"/>
      <c r="C8" s="57"/>
      <c r="D8" s="35"/>
    </row>
    <row r="9" spans="1:4" ht="14.25">
      <c r="A9" s="13" t="s">
        <v>3</v>
      </c>
      <c r="B9" s="160">
        <v>2683406.88299</v>
      </c>
      <c r="C9" s="161">
        <v>1895739</v>
      </c>
      <c r="D9" s="160">
        <v>3265493.69</v>
      </c>
    </row>
    <row r="10" spans="1:4" ht="14.25">
      <c r="A10" s="23" t="s">
        <v>4</v>
      </c>
      <c r="B10" s="160">
        <v>597740</v>
      </c>
      <c r="C10" s="161">
        <v>1034809</v>
      </c>
      <c r="D10" s="160">
        <v>680601</v>
      </c>
    </row>
    <row r="11" spans="1:4" ht="14.25">
      <c r="A11" s="23" t="s">
        <v>5</v>
      </c>
      <c r="B11" s="160">
        <v>1006595.81166</v>
      </c>
      <c r="C11" s="161">
        <v>1072008</v>
      </c>
      <c r="D11" s="160">
        <v>1072807</v>
      </c>
    </row>
    <row r="12" spans="1:4" ht="14.25">
      <c r="A12" s="23" t="s">
        <v>144</v>
      </c>
      <c r="B12" s="162">
        <v>-5370</v>
      </c>
      <c r="C12" s="163">
        <v>-4969</v>
      </c>
      <c r="D12" s="162">
        <v>-5310</v>
      </c>
    </row>
    <row r="13" spans="1:5" s="25" customFormat="1" ht="15">
      <c r="A13" s="25" t="s">
        <v>145</v>
      </c>
      <c r="B13" s="43">
        <f>SUM(B11:B12)</f>
        <v>1001225.81166</v>
      </c>
      <c r="C13" s="43">
        <f>C11+C12</f>
        <v>1067039</v>
      </c>
      <c r="D13" s="43">
        <f>SUM(D11:D12)</f>
        <v>1067497</v>
      </c>
      <c r="E13" s="22"/>
    </row>
    <row r="14" spans="1:4" ht="15">
      <c r="A14" s="28" t="s">
        <v>6</v>
      </c>
      <c r="B14" s="42">
        <f>B9+B10+B13</f>
        <v>4282372.69465</v>
      </c>
      <c r="C14" s="42">
        <f>C9+C10+C13</f>
        <v>3997587</v>
      </c>
      <c r="D14" s="42">
        <f>D9+D10+D13</f>
        <v>5013591.6899999995</v>
      </c>
    </row>
    <row r="15" spans="1:4" ht="14.25">
      <c r="A15" s="13" t="s">
        <v>66</v>
      </c>
      <c r="B15" s="164">
        <v>785738</v>
      </c>
      <c r="C15" s="114">
        <v>929865</v>
      </c>
      <c r="D15" s="164">
        <v>802795</v>
      </c>
    </row>
    <row r="16" spans="1:4" ht="28.5">
      <c r="A16" s="13" t="s">
        <v>67</v>
      </c>
      <c r="B16" s="160">
        <v>87390</v>
      </c>
      <c r="C16" s="161">
        <v>71544</v>
      </c>
      <c r="D16" s="160">
        <v>87494</v>
      </c>
    </row>
    <row r="17" spans="1:4" ht="28.5">
      <c r="A17" s="13" t="s">
        <v>68</v>
      </c>
      <c r="B17" s="160">
        <v>220345</v>
      </c>
      <c r="C17" s="161">
        <v>335652</v>
      </c>
      <c r="D17" s="160">
        <v>307447</v>
      </c>
    </row>
    <row r="18" spans="1:7" ht="14.25">
      <c r="A18" s="23" t="s">
        <v>69</v>
      </c>
      <c r="B18" s="165">
        <v>-34</v>
      </c>
      <c r="C18" s="163">
        <v>-1627</v>
      </c>
      <c r="D18" s="162">
        <v>-5370</v>
      </c>
      <c r="G18" s="24"/>
    </row>
    <row r="19" spans="1:7" ht="30">
      <c r="A19" s="28" t="s">
        <v>70</v>
      </c>
      <c r="B19" s="42">
        <f>B17+B18</f>
        <v>220311</v>
      </c>
      <c r="C19" s="42">
        <f>C17+C18</f>
        <v>334025</v>
      </c>
      <c r="D19" s="42">
        <f>D17+D18</f>
        <v>302077</v>
      </c>
      <c r="G19" s="24"/>
    </row>
    <row r="20" spans="1:7" ht="14.25">
      <c r="A20" s="31" t="s">
        <v>71</v>
      </c>
      <c r="B20" s="166">
        <f>8735302</f>
        <v>8735302</v>
      </c>
      <c r="C20" s="161">
        <f>7328965</f>
        <v>7328965</v>
      </c>
      <c r="D20" s="160">
        <v>8439171</v>
      </c>
      <c r="G20" s="24"/>
    </row>
    <row r="21" spans="1:7" ht="14.25">
      <c r="A21" s="23" t="s">
        <v>69</v>
      </c>
      <c r="B21" s="165">
        <v>-462232</v>
      </c>
      <c r="C21" s="163">
        <v>-225813</v>
      </c>
      <c r="D21" s="162">
        <v>-419932</v>
      </c>
      <c r="G21" s="24"/>
    </row>
    <row r="22" spans="1:7" ht="15">
      <c r="A22" s="53" t="s">
        <v>72</v>
      </c>
      <c r="B22" s="43">
        <f>B20+B21</f>
        <v>8273070</v>
      </c>
      <c r="C22" s="43">
        <f>C20+C21</f>
        <v>7103152</v>
      </c>
      <c r="D22" s="43">
        <f>D20+D21</f>
        <v>8019239</v>
      </c>
      <c r="G22" s="24"/>
    </row>
    <row r="23" spans="1:4" ht="15">
      <c r="A23" s="53" t="s">
        <v>7</v>
      </c>
      <c r="B23" s="42">
        <f>B19+B22</f>
        <v>8493381</v>
      </c>
      <c r="C23" s="42">
        <f>C19+C22</f>
        <v>7437177</v>
      </c>
      <c r="D23" s="42">
        <f>D19+D22</f>
        <v>8321316</v>
      </c>
    </row>
    <row r="24" spans="1:4" ht="57.75" customHeight="1">
      <c r="A24" s="13" t="s">
        <v>9</v>
      </c>
      <c r="B24" s="162">
        <v>1103</v>
      </c>
      <c r="C24" s="163">
        <v>0</v>
      </c>
      <c r="D24" s="162">
        <v>4526</v>
      </c>
    </row>
    <row r="25" spans="1:4" ht="13.5" customHeight="1">
      <c r="A25" s="54" t="s">
        <v>10</v>
      </c>
      <c r="B25" s="162">
        <v>0</v>
      </c>
      <c r="C25" s="163">
        <v>0</v>
      </c>
      <c r="D25" s="162">
        <v>0</v>
      </c>
    </row>
    <row r="26" spans="1:6" ht="15">
      <c r="A26" s="23" t="s">
        <v>11</v>
      </c>
      <c r="B26" s="160">
        <f>704262-33226</f>
        <v>671036</v>
      </c>
      <c r="C26" s="161">
        <v>550203</v>
      </c>
      <c r="D26" s="160">
        <f>545464+33796</f>
        <v>579260</v>
      </c>
      <c r="E26" s="14"/>
      <c r="F26" s="24"/>
    </row>
    <row r="27" spans="1:6" ht="15">
      <c r="A27" s="167" t="s">
        <v>177</v>
      </c>
      <c r="B27" s="160">
        <v>39766</v>
      </c>
      <c r="C27" s="163">
        <v>0</v>
      </c>
      <c r="D27" s="160">
        <v>33796</v>
      </c>
      <c r="E27" s="14"/>
      <c r="F27" s="24"/>
    </row>
    <row r="28" spans="1:6" ht="15">
      <c r="A28" s="23" t="s">
        <v>12</v>
      </c>
      <c r="B28" s="160">
        <f>553958-6540</f>
        <v>547418</v>
      </c>
      <c r="C28" s="161">
        <v>320689</v>
      </c>
      <c r="D28" s="160">
        <f>537736-33796</f>
        <v>503940</v>
      </c>
      <c r="E28" s="14"/>
      <c r="F28" s="24"/>
    </row>
    <row r="29" spans="1:4" ht="14.25">
      <c r="A29" s="13"/>
      <c r="B29" s="44"/>
      <c r="C29" s="45"/>
      <c r="D29" s="44"/>
    </row>
    <row r="30" spans="1:4" ht="15.75" thickBot="1">
      <c r="A30" s="28" t="s">
        <v>13</v>
      </c>
      <c r="B30" s="46">
        <f>B14+B15+B16+B23+B24+B25+B26+B27+B28</f>
        <v>14908204.69465</v>
      </c>
      <c r="C30" s="46">
        <f>C14+C15+C16+C23+C24+C25+C26+C27+C28</f>
        <v>13307065</v>
      </c>
      <c r="D30" s="46">
        <f>D14+D15+D16+D23+D24+D25+D26++D27+D28</f>
        <v>15346718.69</v>
      </c>
    </row>
    <row r="31" spans="1:4" ht="15.75" thickTop="1">
      <c r="A31" s="28"/>
      <c r="B31" s="47"/>
      <c r="C31" s="45"/>
      <c r="D31" s="45"/>
    </row>
    <row r="32" spans="1:4" ht="15">
      <c r="A32" s="28" t="s">
        <v>73</v>
      </c>
      <c r="B32" s="48"/>
      <c r="C32" s="45"/>
      <c r="D32" s="45"/>
    </row>
    <row r="33" spans="1:4" ht="14.25">
      <c r="A33" s="13" t="s">
        <v>74</v>
      </c>
      <c r="B33" s="41"/>
      <c r="C33" s="41"/>
      <c r="D33" s="41"/>
    </row>
    <row r="34" spans="1:4" ht="28.5">
      <c r="A34" s="55" t="s">
        <v>75</v>
      </c>
      <c r="B34" s="160">
        <v>482944</v>
      </c>
      <c r="C34" s="161">
        <v>644708</v>
      </c>
      <c r="D34" s="160">
        <v>710215</v>
      </c>
    </row>
    <row r="35" spans="1:4" ht="14.25">
      <c r="A35" s="23" t="s">
        <v>76</v>
      </c>
      <c r="B35" s="164">
        <v>10070263</v>
      </c>
      <c r="C35" s="114">
        <v>8861970</v>
      </c>
      <c r="D35" s="164">
        <v>10490012</v>
      </c>
    </row>
    <row r="36" spans="1:4" ht="14.25">
      <c r="A36" s="23" t="s">
        <v>77</v>
      </c>
      <c r="B36" s="160">
        <v>1595773</v>
      </c>
      <c r="C36" s="161">
        <v>1418579</v>
      </c>
      <c r="D36" s="160">
        <v>1595868</v>
      </c>
    </row>
    <row r="37" spans="1:4" ht="14.25">
      <c r="A37" s="23" t="s">
        <v>78</v>
      </c>
      <c r="B37" s="160">
        <v>1200</v>
      </c>
      <c r="C37" s="161">
        <v>1400</v>
      </c>
      <c r="D37" s="160">
        <v>0</v>
      </c>
    </row>
    <row r="38" spans="1:5" ht="15">
      <c r="A38" s="23" t="s">
        <v>14</v>
      </c>
      <c r="B38" s="166">
        <f>15055+9134</f>
        <v>24189</v>
      </c>
      <c r="C38" s="161">
        <f>14955+11070</f>
        <v>26025</v>
      </c>
      <c r="D38" s="160">
        <v>19587</v>
      </c>
      <c r="E38" s="14"/>
    </row>
    <row r="39" spans="1:4" ht="57">
      <c r="A39" s="13" t="s">
        <v>9</v>
      </c>
      <c r="B39" s="168">
        <v>159845.90958</v>
      </c>
      <c r="C39" s="169">
        <v>88028</v>
      </c>
      <c r="D39" s="168">
        <v>106912</v>
      </c>
    </row>
    <row r="40" spans="1:4" ht="14.25">
      <c r="A40" s="167" t="s">
        <v>178</v>
      </c>
      <c r="B40" s="117">
        <v>0</v>
      </c>
      <c r="C40" s="117">
        <v>0</v>
      </c>
      <c r="D40" s="117">
        <v>0</v>
      </c>
    </row>
    <row r="41" spans="1:4" ht="14.25">
      <c r="A41" s="167" t="s">
        <v>179</v>
      </c>
      <c r="B41" s="168">
        <v>41156</v>
      </c>
      <c r="C41" s="170"/>
      <c r="D41" s="168">
        <v>39356</v>
      </c>
    </row>
    <row r="42" spans="1:4" ht="12.75" customHeight="1">
      <c r="A42" s="23" t="s">
        <v>15</v>
      </c>
      <c r="B42" s="88">
        <v>393917</v>
      </c>
      <c r="C42" s="88">
        <v>295082</v>
      </c>
      <c r="D42" s="88">
        <v>277714</v>
      </c>
    </row>
    <row r="43" spans="1:4" ht="14.25">
      <c r="A43" s="29"/>
      <c r="B43" s="44"/>
      <c r="C43" s="45"/>
      <c r="D43" s="45"/>
    </row>
    <row r="44" spans="1:4" ht="15">
      <c r="A44" s="28" t="s">
        <v>16</v>
      </c>
      <c r="B44" s="49">
        <f>SUM(B34:B42)</f>
        <v>12769287.90958</v>
      </c>
      <c r="C44" s="49">
        <f>SUM(C34:C42)</f>
        <v>11335792</v>
      </c>
      <c r="D44" s="49">
        <f>SUM(D34:D42)</f>
        <v>13239664</v>
      </c>
    </row>
    <row r="45" spans="1:4" ht="14.25">
      <c r="A45" s="13"/>
      <c r="B45" s="48"/>
      <c r="C45" s="45"/>
      <c r="D45" s="45"/>
    </row>
    <row r="46" spans="1:4" ht="15">
      <c r="A46" s="13" t="s">
        <v>0</v>
      </c>
      <c r="B46" s="115"/>
      <c r="C46" s="41"/>
      <c r="D46" s="41"/>
    </row>
    <row r="47" spans="1:4" ht="14.25">
      <c r="A47" s="13" t="s">
        <v>17</v>
      </c>
      <c r="B47" s="160">
        <v>1734163</v>
      </c>
      <c r="C47" s="161">
        <v>1301658</v>
      </c>
      <c r="D47" s="160">
        <v>1734163</v>
      </c>
    </row>
    <row r="48" spans="1:4" ht="14.25">
      <c r="A48" s="101" t="s">
        <v>119</v>
      </c>
      <c r="B48" s="168">
        <v>0</v>
      </c>
      <c r="C48" s="169">
        <v>201816</v>
      </c>
      <c r="D48" s="168">
        <v>0</v>
      </c>
    </row>
    <row r="49" spans="1:5" ht="15">
      <c r="A49" s="23" t="s">
        <v>18</v>
      </c>
      <c r="B49" s="171">
        <v>404754</v>
      </c>
      <c r="C49" s="172">
        <v>467799</v>
      </c>
      <c r="D49" s="171">
        <v>372892</v>
      </c>
      <c r="E49" s="16"/>
    </row>
    <row r="50" spans="1:5" ht="15">
      <c r="A50" s="13"/>
      <c r="B50" s="50"/>
      <c r="C50" s="45"/>
      <c r="D50" s="45"/>
      <c r="E50" s="16"/>
    </row>
    <row r="51" spans="1:5" ht="15">
      <c r="A51" s="30" t="s">
        <v>79</v>
      </c>
      <c r="B51" s="51">
        <f>SUM(B47:B49)</f>
        <v>2138917</v>
      </c>
      <c r="C51" s="51">
        <f>SUM(C47:C49)</f>
        <v>1971273</v>
      </c>
      <c r="D51" s="51">
        <f>SUM(D47:D49)</f>
        <v>2107055</v>
      </c>
      <c r="E51" s="14"/>
    </row>
    <row r="52" spans="1:5" ht="15">
      <c r="A52" s="30"/>
      <c r="B52" s="51"/>
      <c r="C52" s="45"/>
      <c r="D52" s="45"/>
      <c r="E52" s="15"/>
    </row>
    <row r="53" spans="1:4" ht="15.75" thickBot="1">
      <c r="A53" s="56" t="s">
        <v>19</v>
      </c>
      <c r="B53" s="52">
        <f>B44+B51</f>
        <v>14908204.90958</v>
      </c>
      <c r="C53" s="52">
        <f>C44+C51</f>
        <v>13307065</v>
      </c>
      <c r="D53" s="52">
        <f>D44+D51</f>
        <v>15346719</v>
      </c>
    </row>
    <row r="54" ht="15" thickTop="1"/>
    <row r="57" spans="1:3" ht="14.25">
      <c r="A57" s="105" t="s">
        <v>180</v>
      </c>
      <c r="B57" s="23"/>
      <c r="C57" s="23" t="s">
        <v>181</v>
      </c>
    </row>
    <row r="58" spans="1:3" ht="14.25">
      <c r="A58" s="38"/>
      <c r="B58" s="23"/>
      <c r="C58" s="21"/>
    </row>
    <row r="59" spans="1:3" ht="14.25">
      <c r="A59" s="38"/>
      <c r="B59" s="23"/>
      <c r="C59" s="21"/>
    </row>
    <row r="60" spans="1:3" ht="14.25">
      <c r="A60" s="105" t="s">
        <v>20</v>
      </c>
      <c r="B60" s="23"/>
      <c r="C60" s="23" t="s">
        <v>21</v>
      </c>
    </row>
    <row r="61" spans="2:3" ht="14.25">
      <c r="B61" s="17"/>
      <c r="C61" s="17"/>
    </row>
    <row r="63" ht="14.25">
      <c r="A63" s="23" t="s">
        <v>202</v>
      </c>
    </row>
    <row r="64" spans="1:4" ht="42.75">
      <c r="A64" s="217" t="s">
        <v>203</v>
      </c>
      <c r="B64" s="218">
        <v>-10958</v>
      </c>
      <c r="C64" s="218">
        <v>-16637</v>
      </c>
      <c r="D64" s="219">
        <v>-10814</v>
      </c>
    </row>
    <row r="65" spans="1:4" ht="42.75">
      <c r="A65" s="217" t="s">
        <v>204</v>
      </c>
      <c r="B65" s="218">
        <v>-539023</v>
      </c>
      <c r="C65" s="218">
        <v>-395500</v>
      </c>
      <c r="D65" s="218">
        <v>-484100</v>
      </c>
    </row>
    <row r="66" spans="1:4" ht="28.5">
      <c r="A66" s="217" t="s">
        <v>205</v>
      </c>
      <c r="B66" s="220">
        <v>9431</v>
      </c>
      <c r="C66" s="220">
        <v>10262</v>
      </c>
      <c r="D66" s="221">
        <v>8891</v>
      </c>
    </row>
  </sheetData>
  <sheetProtection/>
  <mergeCells count="1">
    <mergeCell ref="A1:D2"/>
  </mergeCells>
  <printOptions/>
  <pageMargins left="0.75" right="0.75"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E46"/>
  <sheetViews>
    <sheetView zoomScalePageLayoutView="0" workbookViewId="0" topLeftCell="A28">
      <selection activeCell="B11" sqref="B11"/>
    </sheetView>
  </sheetViews>
  <sheetFormatPr defaultColWidth="9.140625" defaultRowHeight="12.75"/>
  <cols>
    <col min="1" max="1" width="72.140625" style="23" customWidth="1"/>
    <col min="2" max="2" width="20.57421875" style="23" customWidth="1"/>
    <col min="3" max="3" width="23.421875" style="23" customWidth="1"/>
    <col min="4" max="4" width="23.00390625" style="23" customWidth="1"/>
    <col min="5" max="5" width="9.140625" style="23" customWidth="1"/>
    <col min="6" max="6" width="55.00390625" style="23" customWidth="1"/>
    <col min="7" max="16384" width="9.140625" style="23" customWidth="1"/>
  </cols>
  <sheetData>
    <row r="1" spans="1:4" ht="15">
      <c r="A1" s="230"/>
      <c r="B1" s="231"/>
      <c r="C1" s="231"/>
      <c r="D1" s="232"/>
    </row>
    <row r="2" spans="1:4" ht="15">
      <c r="A2" s="230" t="s">
        <v>182</v>
      </c>
      <c r="B2" s="232"/>
      <c r="C2" s="232"/>
      <c r="D2" s="232"/>
    </row>
    <row r="4" spans="1:4" ht="15">
      <c r="A4" s="1"/>
      <c r="B4" s="2"/>
      <c r="C4" s="2"/>
      <c r="D4" s="36"/>
    </row>
    <row r="5" spans="1:3" ht="15">
      <c r="A5" s="1"/>
      <c r="B5" s="12" t="s">
        <v>174</v>
      </c>
      <c r="C5" s="12" t="s">
        <v>175</v>
      </c>
    </row>
    <row r="6" spans="1:3" ht="15.75" thickBot="1">
      <c r="A6" s="3"/>
      <c r="B6" s="4" t="s">
        <v>1</v>
      </c>
      <c r="C6" s="4" t="s">
        <v>1</v>
      </c>
    </row>
    <row r="7" spans="1:3" ht="14.25">
      <c r="A7" s="3"/>
      <c r="B7" s="3"/>
      <c r="C7" s="3"/>
    </row>
    <row r="8" spans="1:5" ht="14.25">
      <c r="A8" s="23" t="s">
        <v>22</v>
      </c>
      <c r="B8" s="106">
        <f>359942-16099-23978</f>
        <v>319865</v>
      </c>
      <c r="C8" s="106">
        <f>328264-7104-13775</f>
        <v>307385</v>
      </c>
      <c r="E8" s="3"/>
    </row>
    <row r="9" spans="1:5" ht="14.25">
      <c r="A9" s="23" t="s">
        <v>23</v>
      </c>
      <c r="B9" s="106">
        <v>-86392</v>
      </c>
      <c r="C9" s="106">
        <v>-90701</v>
      </c>
      <c r="E9" s="3"/>
    </row>
    <row r="10" spans="1:5" ht="28.5">
      <c r="A10" s="32" t="s">
        <v>80</v>
      </c>
      <c r="B10" s="60">
        <f>SUM(B8:B9)</f>
        <v>233473</v>
      </c>
      <c r="C10" s="60">
        <f>SUM(C8:C9)</f>
        <v>216684</v>
      </c>
      <c r="E10" s="32"/>
    </row>
    <row r="11" spans="1:5" ht="28.5">
      <c r="A11" s="32" t="s">
        <v>81</v>
      </c>
      <c r="B11" s="173">
        <v>-33502</v>
      </c>
      <c r="C11" s="92">
        <v>31572</v>
      </c>
      <c r="E11" s="32"/>
    </row>
    <row r="12" spans="1:5" ht="15">
      <c r="A12" s="25" t="s">
        <v>24</v>
      </c>
      <c r="B12" s="61">
        <f>B10+B11</f>
        <v>199971</v>
      </c>
      <c r="C12" s="61">
        <f>C10+C11</f>
        <v>248256</v>
      </c>
      <c r="E12" s="5"/>
    </row>
    <row r="13" spans="1:5" ht="18">
      <c r="A13" s="6"/>
      <c r="B13" s="62"/>
      <c r="C13" s="63"/>
      <c r="E13" s="6"/>
    </row>
    <row r="14" spans="1:5" ht="14.25">
      <c r="A14" s="23" t="s">
        <v>31</v>
      </c>
      <c r="B14" s="106">
        <v>123308</v>
      </c>
      <c r="C14" s="106">
        <v>102870</v>
      </c>
      <c r="E14" s="7"/>
    </row>
    <row r="15" spans="1:5" ht="14.25">
      <c r="A15" s="23" t="s">
        <v>32</v>
      </c>
      <c r="B15" s="106">
        <v>-82611</v>
      </c>
      <c r="C15" s="92">
        <v>-18742</v>
      </c>
      <c r="E15" s="7"/>
    </row>
    <row r="16" spans="1:5" ht="14.25">
      <c r="A16" s="23" t="s">
        <v>25</v>
      </c>
      <c r="B16" s="106">
        <v>77702</v>
      </c>
      <c r="C16" s="92">
        <v>69463</v>
      </c>
      <c r="E16" s="6"/>
    </row>
    <row r="17" spans="1:5" ht="28.5">
      <c r="A17" s="175" t="s">
        <v>183</v>
      </c>
      <c r="B17" s="106">
        <v>16099</v>
      </c>
      <c r="C17" s="92">
        <v>7104</v>
      </c>
      <c r="E17" s="6"/>
    </row>
    <row r="18" spans="1:5" ht="14.25">
      <c r="A18" s="33" t="s">
        <v>26</v>
      </c>
      <c r="B18" s="176">
        <v>982</v>
      </c>
      <c r="C18" s="177">
        <v>-430</v>
      </c>
      <c r="E18" s="6"/>
    </row>
    <row r="19" spans="1:5" ht="18.75" customHeight="1">
      <c r="A19" s="178" t="s">
        <v>82</v>
      </c>
      <c r="B19" s="64">
        <f>SUM(B14:B18)</f>
        <v>135480</v>
      </c>
      <c r="C19" s="64">
        <f>SUM(C14:C18)</f>
        <v>160265</v>
      </c>
      <c r="E19" s="5"/>
    </row>
    <row r="20" spans="2:5" ht="14.25">
      <c r="B20" s="65"/>
      <c r="C20" s="58"/>
      <c r="E20" s="6"/>
    </row>
    <row r="21" spans="1:5" ht="14.25">
      <c r="A21" s="23" t="s">
        <v>184</v>
      </c>
      <c r="B21" s="106">
        <v>-301838</v>
      </c>
      <c r="C21" s="92">
        <v>-307234</v>
      </c>
      <c r="E21" s="8"/>
    </row>
    <row r="22" spans="1:5" ht="14.25">
      <c r="A22" s="179" t="s">
        <v>151</v>
      </c>
      <c r="B22" s="173">
        <v>2804</v>
      </c>
      <c r="C22" s="92">
        <v>-4927</v>
      </c>
      <c r="E22" s="9"/>
    </row>
    <row r="23" spans="1:5" ht="17.25" customHeight="1" thickBot="1">
      <c r="A23" s="71" t="s">
        <v>27</v>
      </c>
      <c r="B23" s="107">
        <f>B21+B22</f>
        <v>-299034</v>
      </c>
      <c r="C23" s="107">
        <f>C21+C22</f>
        <v>-312161</v>
      </c>
      <c r="E23" s="71"/>
    </row>
    <row r="24" spans="2:5" ht="15.75" thickTop="1">
      <c r="B24" s="67"/>
      <c r="C24" s="67"/>
      <c r="D24" s="24"/>
      <c r="E24" s="71"/>
    </row>
    <row r="25" spans="1:5" ht="15" thickBot="1">
      <c r="A25" s="174" t="s">
        <v>185</v>
      </c>
      <c r="B25" s="180">
        <f>B12+B19+B23</f>
        <v>36417</v>
      </c>
      <c r="C25" s="180">
        <f>C12+C19+C23</f>
        <v>96360</v>
      </c>
      <c r="D25" s="24"/>
      <c r="E25" s="33"/>
    </row>
    <row r="26" spans="2:5" ht="15" thickTop="1">
      <c r="B26" s="59"/>
      <c r="C26" s="66"/>
      <c r="D26" s="24"/>
      <c r="E26" s="9"/>
    </row>
    <row r="27" spans="1:5" ht="14.25">
      <c r="A27" s="23" t="s">
        <v>28</v>
      </c>
      <c r="B27" s="116">
        <v>-4555</v>
      </c>
      <c r="C27" s="116">
        <v>-3433</v>
      </c>
      <c r="E27" s="72"/>
    </row>
    <row r="28" spans="1:5" ht="14.25">
      <c r="A28" s="23" t="s">
        <v>206</v>
      </c>
      <c r="B28" s="116">
        <f>B27+B25</f>
        <v>31862</v>
      </c>
      <c r="C28" s="116">
        <f>C27+C25</f>
        <v>92927</v>
      </c>
      <c r="E28" s="72"/>
    </row>
    <row r="29" spans="2:5" ht="14.25">
      <c r="B29" s="116"/>
      <c r="C29" s="116"/>
      <c r="E29" s="72"/>
    </row>
    <row r="30" spans="1:5" ht="15.75" thickBot="1">
      <c r="A30" s="25" t="s">
        <v>83</v>
      </c>
      <c r="B30" s="69">
        <f>B27+B25</f>
        <v>31862</v>
      </c>
      <c r="C30" s="69">
        <f>C27+C25</f>
        <v>92927</v>
      </c>
      <c r="E30" s="25"/>
    </row>
    <row r="31" spans="1:5" ht="15.75" thickTop="1">
      <c r="A31" s="25"/>
      <c r="B31" s="70"/>
      <c r="C31" s="68"/>
      <c r="E31" s="25"/>
    </row>
    <row r="32" spans="1:5" ht="15.75" thickBot="1">
      <c r="A32" s="25" t="s">
        <v>29</v>
      </c>
      <c r="B32" s="69">
        <f>B30</f>
        <v>31862</v>
      </c>
      <c r="C32" s="69">
        <f>C30</f>
        <v>92927</v>
      </c>
      <c r="E32" s="25"/>
    </row>
    <row r="33" spans="1:5" ht="15.75" thickTop="1">
      <c r="A33" s="25"/>
      <c r="B33" s="70"/>
      <c r="C33" s="70"/>
      <c r="E33" s="25"/>
    </row>
    <row r="34" spans="1:5" ht="15">
      <c r="A34" s="25" t="s">
        <v>84</v>
      </c>
      <c r="B34" s="181">
        <f>B32/346832573*1000</f>
        <v>0.09186565069250287</v>
      </c>
      <c r="C34" s="181">
        <f>C32/260331650*1000</f>
        <v>0.35695621335323613</v>
      </c>
      <c r="E34" s="25"/>
    </row>
    <row r="35" spans="1:4" ht="15">
      <c r="A35" s="25"/>
      <c r="B35" s="22"/>
      <c r="C35" s="20"/>
      <c r="D35" s="20"/>
    </row>
    <row r="36" spans="1:4" ht="15">
      <c r="A36" s="25"/>
      <c r="B36" s="22"/>
      <c r="C36" s="20"/>
      <c r="D36" s="20"/>
    </row>
    <row r="37" spans="1:4" ht="15">
      <c r="A37" s="25"/>
      <c r="B37" s="22"/>
      <c r="C37" s="20"/>
      <c r="D37" s="20"/>
    </row>
    <row r="38" spans="2:4" ht="14.25">
      <c r="B38" s="24"/>
      <c r="C38" s="19"/>
      <c r="D38" s="19"/>
    </row>
    <row r="39" spans="1:4" ht="14.25">
      <c r="A39" s="105" t="s">
        <v>186</v>
      </c>
      <c r="C39" s="23" t="s">
        <v>181</v>
      </c>
      <c r="D39" s="18"/>
    </row>
    <row r="40" ht="14.25">
      <c r="A40" s="105"/>
    </row>
    <row r="41" ht="14.25">
      <c r="A41" s="105"/>
    </row>
    <row r="42" spans="1:3" ht="14.25">
      <c r="A42" s="105" t="s">
        <v>20</v>
      </c>
      <c r="C42" s="23" t="s">
        <v>21</v>
      </c>
    </row>
    <row r="45" spans="1:3" ht="14.25">
      <c r="A45" s="23" t="s">
        <v>207</v>
      </c>
      <c r="B45" s="222">
        <v>37230</v>
      </c>
      <c r="C45" s="222">
        <v>30129</v>
      </c>
    </row>
    <row r="46" spans="1:3" ht="14.25">
      <c r="A46" s="23" t="s">
        <v>208</v>
      </c>
      <c r="B46" s="223">
        <v>0.10734285905724317</v>
      </c>
      <c r="C46" s="224">
        <v>0.11573314270469995</v>
      </c>
    </row>
  </sheetData>
  <sheetProtection/>
  <mergeCells count="2">
    <mergeCell ref="A1:D1"/>
    <mergeCell ref="A2:D2"/>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2:E53"/>
  <sheetViews>
    <sheetView zoomScalePageLayoutView="0" workbookViewId="0" topLeftCell="A25">
      <selection activeCell="E45" sqref="E45"/>
    </sheetView>
  </sheetViews>
  <sheetFormatPr defaultColWidth="9.140625" defaultRowHeight="12.75"/>
  <cols>
    <col min="1" max="1" width="63.140625" style="101" customWidth="1"/>
    <col min="2" max="2" width="14.8515625" style="101" customWidth="1"/>
    <col min="3" max="3" width="14.421875" style="101" customWidth="1"/>
    <col min="4" max="4" width="10.00390625" style="101" bestFit="1" customWidth="1"/>
    <col min="5" max="5" width="62.28125" style="101" customWidth="1"/>
    <col min="6" max="16384" width="9.140625" style="101" customWidth="1"/>
  </cols>
  <sheetData>
    <row r="2" spans="1:3" ht="17.25" customHeight="1">
      <c r="A2" s="233" t="s">
        <v>187</v>
      </c>
      <c r="B2" s="234"/>
      <c r="C2" s="234"/>
    </row>
    <row r="3" ht="14.25">
      <c r="A3" s="185" t="s">
        <v>148</v>
      </c>
    </row>
    <row r="5" spans="1:3" ht="30">
      <c r="A5" s="138"/>
      <c r="B5" s="39" t="s">
        <v>188</v>
      </c>
      <c r="C5" s="39" t="s">
        <v>189</v>
      </c>
    </row>
    <row r="6" spans="1:4" ht="15">
      <c r="A6" s="119" t="s">
        <v>30</v>
      </c>
      <c r="B6" s="40" t="s">
        <v>1</v>
      </c>
      <c r="C6" s="40" t="s">
        <v>1</v>
      </c>
      <c r="D6" s="186"/>
    </row>
    <row r="7" spans="1:4" ht="14.25">
      <c r="A7" s="120" t="s">
        <v>22</v>
      </c>
      <c r="B7" s="183">
        <v>343546</v>
      </c>
      <c r="C7" s="182">
        <v>355851</v>
      </c>
      <c r="D7" s="187"/>
    </row>
    <row r="8" spans="1:4" ht="14.25">
      <c r="A8" s="120" t="s">
        <v>23</v>
      </c>
      <c r="B8" s="183">
        <v>-87251</v>
      </c>
      <c r="C8" s="183">
        <v>-89089</v>
      </c>
      <c r="D8" s="187"/>
    </row>
    <row r="9" spans="1:4" ht="14.25">
      <c r="A9" s="120" t="s">
        <v>31</v>
      </c>
      <c r="B9" s="183">
        <v>125646</v>
      </c>
      <c r="C9" s="182">
        <v>103731</v>
      </c>
      <c r="D9" s="187"/>
    </row>
    <row r="10" spans="1:4" ht="14.25">
      <c r="A10" s="120" t="s">
        <v>32</v>
      </c>
      <c r="B10" s="183">
        <v>-82611</v>
      </c>
      <c r="C10" s="183">
        <v>-18742</v>
      </c>
      <c r="D10" s="187"/>
    </row>
    <row r="11" spans="1:4" ht="14.25">
      <c r="A11" s="6" t="s">
        <v>33</v>
      </c>
      <c r="B11" s="183">
        <v>77642</v>
      </c>
      <c r="C11" s="182">
        <v>76890</v>
      </c>
      <c r="D11" s="187"/>
    </row>
    <row r="12" spans="1:4" ht="14.25">
      <c r="A12" s="121" t="s">
        <v>35</v>
      </c>
      <c r="B12" s="183">
        <v>4592</v>
      </c>
      <c r="C12" s="183">
        <v>-325</v>
      </c>
      <c r="D12" s="188"/>
    </row>
    <row r="13" spans="1:4" ht="14.25">
      <c r="A13" s="122" t="s">
        <v>36</v>
      </c>
      <c r="B13" s="189">
        <v>-208738</v>
      </c>
      <c r="C13" s="183">
        <v>-267648</v>
      </c>
      <c r="D13" s="188"/>
    </row>
    <row r="14" spans="1:4" ht="43.5">
      <c r="A14" s="123" t="s">
        <v>57</v>
      </c>
      <c r="B14" s="139">
        <f>SUM(B7:B13)</f>
        <v>172826</v>
      </c>
      <c r="C14" s="139">
        <f>SUM(C7:C13)</f>
        <v>160668</v>
      </c>
      <c r="D14" s="188"/>
    </row>
    <row r="15" spans="1:4" ht="15">
      <c r="A15" s="124" t="s">
        <v>37</v>
      </c>
      <c r="B15" s="140"/>
      <c r="C15" s="140"/>
      <c r="D15" s="188"/>
    </row>
    <row r="16" spans="1:4" ht="57">
      <c r="A16" s="125" t="s">
        <v>34</v>
      </c>
      <c r="B16" s="183">
        <v>3423</v>
      </c>
      <c r="C16" s="184">
        <v>0</v>
      </c>
      <c r="D16" s="188"/>
    </row>
    <row r="17" spans="1:4" ht="14.25">
      <c r="A17" s="174" t="s">
        <v>190</v>
      </c>
      <c r="B17" s="183">
        <v>0</v>
      </c>
      <c r="C17" s="184">
        <v>0</v>
      </c>
      <c r="D17" s="188"/>
    </row>
    <row r="18" spans="1:4" ht="15">
      <c r="A18" s="126" t="s">
        <v>85</v>
      </c>
      <c r="B18" s="183">
        <v>87269</v>
      </c>
      <c r="C18" s="182">
        <v>30458</v>
      </c>
      <c r="D18" s="190"/>
    </row>
    <row r="19" spans="1:4" ht="14.25">
      <c r="A19" s="122" t="s">
        <v>8</v>
      </c>
      <c r="B19" s="183">
        <v>-294469</v>
      </c>
      <c r="C19" s="182">
        <v>70901</v>
      </c>
      <c r="D19" s="191"/>
    </row>
    <row r="20" spans="1:4" ht="14.25">
      <c r="A20" s="122" t="s">
        <v>12</v>
      </c>
      <c r="B20" s="183">
        <v>28899</v>
      </c>
      <c r="C20" s="182">
        <v>97454</v>
      </c>
      <c r="D20" s="187"/>
    </row>
    <row r="21" spans="1:4" ht="15">
      <c r="A21" s="124" t="s">
        <v>38</v>
      </c>
      <c r="B21" s="183"/>
      <c r="C21" s="183"/>
      <c r="D21" s="31"/>
    </row>
    <row r="22" spans="1:4" ht="28.5">
      <c r="A22" s="175" t="s">
        <v>191</v>
      </c>
      <c r="B22" s="183">
        <v>52934</v>
      </c>
      <c r="C22" s="182">
        <v>77732</v>
      </c>
      <c r="D22" s="31"/>
    </row>
    <row r="23" spans="1:4" ht="14.25">
      <c r="A23" s="126" t="s">
        <v>53</v>
      </c>
      <c r="B23" s="183">
        <v>-233064</v>
      </c>
      <c r="C23" s="182">
        <v>-289447</v>
      </c>
      <c r="D23" s="31"/>
    </row>
    <row r="24" spans="1:4" ht="14.25">
      <c r="A24" s="122" t="s">
        <v>39</v>
      </c>
      <c r="B24" s="192">
        <v>-470285</v>
      </c>
      <c r="C24" s="182">
        <v>273851</v>
      </c>
      <c r="D24" s="188"/>
    </row>
    <row r="25" spans="1:4" ht="14.25">
      <c r="A25" s="174" t="s">
        <v>192</v>
      </c>
      <c r="B25" s="192">
        <v>0</v>
      </c>
      <c r="C25" s="182">
        <v>0</v>
      </c>
      <c r="D25" s="188"/>
    </row>
    <row r="26" spans="1:4" ht="15" thickBot="1">
      <c r="A26" s="122" t="s">
        <v>15</v>
      </c>
      <c r="B26" s="193">
        <v>17173</v>
      </c>
      <c r="C26" s="182">
        <v>-177324</v>
      </c>
      <c r="D26" s="188"/>
    </row>
    <row r="27" spans="1:4" ht="29.25">
      <c r="A27" s="127" t="s">
        <v>58</v>
      </c>
      <c r="B27" s="141">
        <f>SUM(B14:B26)</f>
        <v>-635294</v>
      </c>
      <c r="C27" s="142">
        <f>SUM(C14:C26)</f>
        <v>244293</v>
      </c>
      <c r="D27" s="190"/>
    </row>
    <row r="28" spans="1:4" ht="15" thickBot="1">
      <c r="A28" s="128" t="s">
        <v>40</v>
      </c>
      <c r="B28" s="194">
        <v>-2755</v>
      </c>
      <c r="C28" s="182">
        <v>-1976</v>
      </c>
      <c r="D28" s="188"/>
    </row>
    <row r="29" spans="1:4" ht="15.75" thickBot="1">
      <c r="A29" s="121" t="s">
        <v>30</v>
      </c>
      <c r="B29" s="143">
        <f>B27+B28</f>
        <v>-638049</v>
      </c>
      <c r="C29" s="143">
        <f>C27+C28</f>
        <v>242317</v>
      </c>
      <c r="D29" s="188"/>
    </row>
    <row r="30" spans="1:4" ht="15">
      <c r="A30" s="129" t="s">
        <v>41</v>
      </c>
      <c r="B30" s="144"/>
      <c r="C30" s="144"/>
      <c r="D30" s="191"/>
    </row>
    <row r="31" spans="1:4" ht="14.25">
      <c r="A31" s="130" t="s">
        <v>42</v>
      </c>
      <c r="B31" s="183">
        <v>-171709</v>
      </c>
      <c r="C31" s="182">
        <v>-14683</v>
      </c>
      <c r="D31" s="188"/>
    </row>
    <row r="32" spans="1:4" ht="14.25">
      <c r="A32" s="131" t="s">
        <v>54</v>
      </c>
      <c r="B32" s="183">
        <v>1042</v>
      </c>
      <c r="C32" s="182">
        <v>5</v>
      </c>
      <c r="D32" s="195"/>
    </row>
    <row r="33" spans="1:4" ht="14.25">
      <c r="A33" s="132" t="s">
        <v>43</v>
      </c>
      <c r="B33" s="183">
        <v>-811558</v>
      </c>
      <c r="C33" s="182">
        <v>-586399</v>
      </c>
      <c r="D33" s="187"/>
    </row>
    <row r="34" spans="1:4" ht="15" thickBot="1">
      <c r="A34" s="133" t="s">
        <v>44</v>
      </c>
      <c r="B34" s="183">
        <v>828615</v>
      </c>
      <c r="C34" s="182">
        <v>982803</v>
      </c>
      <c r="D34" s="187"/>
    </row>
    <row r="35" spans="1:4" ht="15.75" thickBot="1">
      <c r="A35" s="134" t="s">
        <v>55</v>
      </c>
      <c r="B35" s="149">
        <f>SUM(B31:B34)</f>
        <v>-153610</v>
      </c>
      <c r="C35" s="150">
        <f>SUM(C31:C34)</f>
        <v>381726</v>
      </c>
      <c r="D35" s="186"/>
    </row>
    <row r="36" spans="1:4" ht="15">
      <c r="A36" s="129" t="s">
        <v>45</v>
      </c>
      <c r="B36" s="144"/>
      <c r="C36" s="140"/>
      <c r="D36" s="148"/>
    </row>
    <row r="37" spans="1:4" ht="14.25">
      <c r="A37" s="132" t="s">
        <v>46</v>
      </c>
      <c r="B37" s="192">
        <v>84801</v>
      </c>
      <c r="C37" s="198">
        <v>75227</v>
      </c>
      <c r="D37" s="148"/>
    </row>
    <row r="38" spans="1:4" ht="14.25">
      <c r="A38" s="132" t="s">
        <v>47</v>
      </c>
      <c r="B38" s="192">
        <v>-93455</v>
      </c>
      <c r="C38" s="192">
        <v>-59058</v>
      </c>
      <c r="D38" s="148"/>
    </row>
    <row r="39" spans="1:4" ht="15" thickBot="1">
      <c r="A39" s="121" t="s">
        <v>48</v>
      </c>
      <c r="B39" s="196">
        <v>-10</v>
      </c>
      <c r="C39" s="199">
        <v>-41</v>
      </c>
      <c r="D39" s="148"/>
    </row>
    <row r="40" spans="1:4" ht="15.75" thickBot="1">
      <c r="A40" s="135" t="s">
        <v>56</v>
      </c>
      <c r="B40" s="145">
        <f>SUM(B37:B39)</f>
        <v>-8664</v>
      </c>
      <c r="C40" s="145">
        <f>SUM(C37:C39)</f>
        <v>16128</v>
      </c>
      <c r="D40" s="148"/>
    </row>
    <row r="41" spans="1:4" ht="28.5">
      <c r="A41" s="136" t="s">
        <v>49</v>
      </c>
      <c r="B41" s="192">
        <v>69104</v>
      </c>
      <c r="C41" s="198">
        <v>190192</v>
      </c>
      <c r="D41" s="186"/>
    </row>
    <row r="42" spans="1:4" ht="29.25">
      <c r="A42" s="137" t="s">
        <v>50</v>
      </c>
      <c r="B42" s="151">
        <f>B29+B35+B40+B41</f>
        <v>-731219</v>
      </c>
      <c r="C42" s="151">
        <f>C29+C35+C40+C41</f>
        <v>830363</v>
      </c>
      <c r="D42" s="148"/>
    </row>
    <row r="43" spans="1:4" ht="14.25">
      <c r="A43" s="130" t="s">
        <v>51</v>
      </c>
      <c r="B43" s="183">
        <v>5013592</v>
      </c>
      <c r="C43" s="183">
        <v>3167224</v>
      </c>
      <c r="D43" s="148"/>
    </row>
    <row r="44" spans="1:4" ht="15">
      <c r="A44" s="138" t="s">
        <v>52</v>
      </c>
      <c r="B44" s="146">
        <f>SUM(B42:B43)</f>
        <v>4282373</v>
      </c>
      <c r="C44" s="146">
        <f>SUM(C42:C43)</f>
        <v>3997587</v>
      </c>
      <c r="D44" s="148"/>
    </row>
    <row r="45" ht="14.25">
      <c r="D45" s="187"/>
    </row>
    <row r="46" ht="14.25">
      <c r="D46" s="187"/>
    </row>
    <row r="47" ht="14.25">
      <c r="D47" s="147"/>
    </row>
    <row r="48" spans="1:4" ht="14.25">
      <c r="A48" s="105" t="s">
        <v>180</v>
      </c>
      <c r="B48" s="23"/>
      <c r="C48" s="23" t="s">
        <v>181</v>
      </c>
      <c r="D48" s="147"/>
    </row>
    <row r="49" spans="1:4" ht="14.25">
      <c r="A49" s="105"/>
      <c r="B49" s="23"/>
      <c r="C49" s="23"/>
      <c r="D49" s="148"/>
    </row>
    <row r="50" spans="1:5" ht="15">
      <c r="A50" s="105"/>
      <c r="B50" s="23"/>
      <c r="C50" s="23"/>
      <c r="E50" s="186"/>
    </row>
    <row r="51" spans="1:5" ht="14.25">
      <c r="A51" s="105" t="s">
        <v>20</v>
      </c>
      <c r="B51" s="23"/>
      <c r="C51" s="23" t="s">
        <v>21</v>
      </c>
      <c r="E51" s="197"/>
    </row>
    <row r="52" spans="1:5" ht="14.25">
      <c r="A52" s="23"/>
      <c r="B52" s="23"/>
      <c r="C52" s="23"/>
      <c r="E52" s="197"/>
    </row>
    <row r="53" ht="14.25">
      <c r="E53" s="197"/>
    </row>
  </sheetData>
  <sheetProtection/>
  <mergeCells count="1">
    <mergeCell ref="A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26"/>
  <sheetViews>
    <sheetView zoomScalePageLayoutView="0" workbookViewId="0" topLeftCell="A10">
      <selection activeCell="B23" sqref="B23"/>
    </sheetView>
  </sheetViews>
  <sheetFormatPr defaultColWidth="9.140625" defaultRowHeight="12.75"/>
  <cols>
    <col min="1" max="1" width="34.00390625" style="0" customWidth="1"/>
    <col min="2" max="2" width="15.421875" style="0" customWidth="1"/>
    <col min="3" max="3" width="13.8515625" style="0" customWidth="1"/>
    <col min="4" max="4" width="21.8515625" style="0" customWidth="1"/>
    <col min="5" max="5" width="11.28125" style="0" customWidth="1"/>
    <col min="7" max="7" width="32.28125" style="0" customWidth="1"/>
    <col min="8" max="8" width="12.7109375" style="0" customWidth="1"/>
    <col min="9" max="9" width="19.28125" style="0" customWidth="1"/>
    <col min="10" max="10" width="13.140625" style="0" customWidth="1"/>
    <col min="11" max="11" width="22.140625" style="0" customWidth="1"/>
    <col min="12" max="12" width="14.00390625" style="0" customWidth="1"/>
  </cols>
  <sheetData>
    <row r="2" spans="1:5" ht="12.75">
      <c r="A2" s="235" t="s">
        <v>193</v>
      </c>
      <c r="B2" s="236"/>
      <c r="C2" s="236"/>
      <c r="D2" s="237"/>
      <c r="E2" s="237"/>
    </row>
    <row r="3" spans="1:5" ht="12.75">
      <c r="A3" s="237"/>
      <c r="B3" s="237"/>
      <c r="C3" s="237"/>
      <c r="D3" s="237"/>
      <c r="E3" s="237"/>
    </row>
    <row r="5" spans="1:4" ht="45">
      <c r="A5" s="73"/>
      <c r="B5" s="74" t="s">
        <v>59</v>
      </c>
      <c r="C5" s="153" t="s">
        <v>150</v>
      </c>
      <c r="D5" s="74" t="s">
        <v>60</v>
      </c>
    </row>
    <row r="6" spans="1:4" ht="15">
      <c r="A6" s="75"/>
      <c r="B6" s="76"/>
      <c r="C6" s="152"/>
      <c r="D6" s="76"/>
    </row>
    <row r="7" spans="1:10" ht="15">
      <c r="A7" s="77" t="s">
        <v>194</v>
      </c>
      <c r="B7" s="108">
        <v>1301658</v>
      </c>
      <c r="C7" s="108">
        <v>576693</v>
      </c>
      <c r="D7" s="118">
        <f aca="true" t="shared" si="0" ref="D7:D18">SUM(B7:C7)</f>
        <v>1878351</v>
      </c>
      <c r="E7" s="80"/>
      <c r="F7" s="81"/>
      <c r="G7" s="81"/>
      <c r="H7" s="34"/>
      <c r="I7" s="81"/>
      <c r="J7" s="81"/>
    </row>
    <row r="8" spans="1:10" ht="15">
      <c r="A8" s="76" t="s">
        <v>61</v>
      </c>
      <c r="B8" s="89">
        <v>0</v>
      </c>
      <c r="C8" s="89"/>
      <c r="D8" s="91">
        <f t="shared" si="0"/>
        <v>0</v>
      </c>
      <c r="E8" s="80"/>
      <c r="F8" s="82"/>
      <c r="G8" s="82"/>
      <c r="H8" s="82"/>
      <c r="I8" s="82"/>
      <c r="J8" s="82"/>
    </row>
    <row r="9" spans="1:10" ht="28.5">
      <c r="A9" s="78" t="s">
        <v>62</v>
      </c>
      <c r="B9" s="89">
        <v>0</v>
      </c>
      <c r="C9" s="89">
        <v>92927</v>
      </c>
      <c r="D9" s="90">
        <f t="shared" si="0"/>
        <v>92927</v>
      </c>
      <c r="E9" s="83"/>
      <c r="F9" s="34"/>
      <c r="G9" s="34"/>
      <c r="H9" s="34"/>
      <c r="I9" s="34"/>
      <c r="J9" s="84"/>
    </row>
    <row r="10" spans="1:10" ht="14.25">
      <c r="A10" s="76" t="s">
        <v>63</v>
      </c>
      <c r="B10" s="89">
        <v>0</v>
      </c>
      <c r="C10" s="89">
        <v>-5</v>
      </c>
      <c r="D10" s="89">
        <f t="shared" si="0"/>
        <v>-5</v>
      </c>
      <c r="E10" s="85"/>
      <c r="F10" s="34"/>
      <c r="G10" s="34"/>
      <c r="H10" s="34"/>
      <c r="I10" s="34"/>
      <c r="J10" s="50"/>
    </row>
    <row r="11" spans="1:10" ht="57">
      <c r="A11" s="79" t="s">
        <v>64</v>
      </c>
      <c r="B11" s="89">
        <v>201816</v>
      </c>
      <c r="C11" s="89">
        <v>-201816</v>
      </c>
      <c r="D11" s="89">
        <f t="shared" si="0"/>
        <v>0</v>
      </c>
      <c r="E11" s="83"/>
      <c r="F11" s="34"/>
      <c r="G11" s="34"/>
      <c r="H11" s="34"/>
      <c r="I11" s="34"/>
      <c r="J11" s="34"/>
    </row>
    <row r="12" spans="1:10" ht="15">
      <c r="A12" s="77" t="s">
        <v>195</v>
      </c>
      <c r="B12" s="108">
        <f>SUM(B7:B11)</f>
        <v>1503474</v>
      </c>
      <c r="C12" s="156">
        <f>SUM(C7:C11)</f>
        <v>467799</v>
      </c>
      <c r="D12" s="108">
        <f t="shared" si="0"/>
        <v>1971273</v>
      </c>
      <c r="E12" s="85"/>
      <c r="F12" s="34"/>
      <c r="G12" s="34"/>
      <c r="H12" s="34"/>
      <c r="I12" s="34"/>
      <c r="J12" s="34"/>
    </row>
    <row r="13" spans="1:10" ht="15">
      <c r="A13" s="77" t="s">
        <v>196</v>
      </c>
      <c r="B13" s="108">
        <v>1734163</v>
      </c>
      <c r="C13" s="108">
        <v>372892</v>
      </c>
      <c r="D13" s="108">
        <f t="shared" si="0"/>
        <v>2107055</v>
      </c>
      <c r="E13" s="85"/>
      <c r="F13" s="34"/>
      <c r="G13" s="34"/>
      <c r="H13" s="34"/>
      <c r="I13" s="34"/>
      <c r="J13" s="34"/>
    </row>
    <row r="14" spans="1:10" ht="15">
      <c r="A14" s="76" t="s">
        <v>61</v>
      </c>
      <c r="B14" s="89">
        <v>0</v>
      </c>
      <c r="C14" s="89">
        <v>0</v>
      </c>
      <c r="D14" s="91">
        <f t="shared" si="0"/>
        <v>0</v>
      </c>
      <c r="E14" s="80"/>
      <c r="F14" s="86"/>
      <c r="G14" s="86"/>
      <c r="H14" s="86"/>
      <c r="I14" s="86"/>
      <c r="J14" s="87"/>
    </row>
    <row r="15" spans="1:10" ht="28.5">
      <c r="A15" s="78" t="s">
        <v>62</v>
      </c>
      <c r="B15" s="89">
        <v>0</v>
      </c>
      <c r="C15" s="89">
        <v>31862</v>
      </c>
      <c r="D15" s="90">
        <f t="shared" si="0"/>
        <v>31862</v>
      </c>
      <c r="E15" s="80"/>
      <c r="F15" s="82"/>
      <c r="G15" s="82"/>
      <c r="H15" s="82"/>
      <c r="I15" s="82"/>
      <c r="J15" s="82"/>
    </row>
    <row r="16" spans="1:10" ht="14.25">
      <c r="A16" s="76" t="s">
        <v>63</v>
      </c>
      <c r="B16" s="89">
        <v>0</v>
      </c>
      <c r="C16" s="89"/>
      <c r="D16" s="89">
        <f t="shared" si="0"/>
        <v>0</v>
      </c>
      <c r="E16" s="83"/>
      <c r="F16" s="34"/>
      <c r="G16" s="34"/>
      <c r="H16" s="34"/>
      <c r="I16" s="34"/>
      <c r="J16" s="84"/>
    </row>
    <row r="17" spans="1:10" ht="57">
      <c r="A17" s="79" t="s">
        <v>64</v>
      </c>
      <c r="B17" s="89" t="s">
        <v>109</v>
      </c>
      <c r="C17" s="89" t="s">
        <v>109</v>
      </c>
      <c r="D17" s="89">
        <f t="shared" si="0"/>
        <v>0</v>
      </c>
      <c r="E17" s="85"/>
      <c r="F17" s="34"/>
      <c r="G17" s="34"/>
      <c r="H17" s="34"/>
      <c r="I17" s="34"/>
      <c r="J17" s="50"/>
    </row>
    <row r="18" spans="1:10" ht="15">
      <c r="A18" s="77" t="s">
        <v>152</v>
      </c>
      <c r="B18" s="157">
        <f>SUM(B13:B17)</f>
        <v>1734163</v>
      </c>
      <c r="C18" s="157">
        <f>SUM(C13:C17)</f>
        <v>404754</v>
      </c>
      <c r="D18" s="157">
        <f t="shared" si="0"/>
        <v>2138917</v>
      </c>
      <c r="E18" s="83"/>
      <c r="F18" s="34"/>
      <c r="G18" s="34"/>
      <c r="H18" s="34"/>
      <c r="I18" s="34"/>
      <c r="J18" s="34"/>
    </row>
    <row r="19" spans="6:11" ht="14.25">
      <c r="F19" s="85"/>
      <c r="G19" s="34"/>
      <c r="H19" s="34"/>
      <c r="I19" s="34"/>
      <c r="J19" s="34"/>
      <c r="K19" s="34"/>
    </row>
    <row r="20" spans="6:11" ht="15">
      <c r="F20" s="80"/>
      <c r="G20" s="86"/>
      <c r="H20" s="86"/>
      <c r="I20" s="86"/>
      <c r="J20" s="86"/>
      <c r="K20" s="87"/>
    </row>
    <row r="21" spans="6:11" ht="15">
      <c r="F21" s="80"/>
      <c r="G21" s="82"/>
      <c r="H21" s="82"/>
      <c r="I21" s="82"/>
      <c r="J21" s="82"/>
      <c r="K21" s="82"/>
    </row>
    <row r="22" spans="6:11" ht="14.25">
      <c r="F22" s="83"/>
      <c r="G22" s="34"/>
      <c r="H22" s="34"/>
      <c r="I22" s="34"/>
      <c r="J22" s="34"/>
      <c r="K22" s="84"/>
    </row>
    <row r="23" spans="1:11" ht="14.25">
      <c r="A23" s="105" t="s">
        <v>186</v>
      </c>
      <c r="B23" s="109" t="s">
        <v>181</v>
      </c>
      <c r="C23" s="109"/>
      <c r="F23" s="85"/>
      <c r="G23" s="34"/>
      <c r="H23" s="34"/>
      <c r="I23" s="34"/>
      <c r="J23" s="34"/>
      <c r="K23" s="50"/>
    </row>
    <row r="24" spans="1:11" ht="14.25">
      <c r="A24" s="105"/>
      <c r="B24" s="23"/>
      <c r="C24" s="23"/>
      <c r="F24" s="83"/>
      <c r="G24" s="34"/>
      <c r="H24" s="34"/>
      <c r="I24" s="34"/>
      <c r="J24" s="34"/>
      <c r="K24" s="34"/>
    </row>
    <row r="25" spans="1:11" ht="14.25">
      <c r="A25" s="105"/>
      <c r="B25" s="23"/>
      <c r="C25" s="23"/>
      <c r="F25" s="85"/>
      <c r="G25" s="34"/>
      <c r="H25" s="34"/>
      <c r="I25" s="34"/>
      <c r="J25" s="34"/>
      <c r="K25" s="34"/>
    </row>
    <row r="26" spans="1:11" ht="15">
      <c r="A26" s="105" t="s">
        <v>20</v>
      </c>
      <c r="B26" s="109" t="s">
        <v>21</v>
      </c>
      <c r="C26" s="109"/>
      <c r="F26" s="80"/>
      <c r="G26" s="86"/>
      <c r="H26" s="86"/>
      <c r="I26" s="86"/>
      <c r="J26" s="86"/>
      <c r="K26" s="87"/>
    </row>
  </sheetData>
  <sheetProtection/>
  <mergeCells count="1">
    <mergeCell ref="A2:E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7"/>
  <sheetViews>
    <sheetView zoomScale="85" zoomScaleNormal="85" zoomScalePageLayoutView="0" workbookViewId="0" topLeftCell="A19">
      <selection activeCell="A33" sqref="A33"/>
    </sheetView>
  </sheetViews>
  <sheetFormatPr defaultColWidth="9.140625" defaultRowHeight="12.75"/>
  <cols>
    <col min="1" max="1" width="118.28125" style="0" customWidth="1"/>
  </cols>
  <sheetData>
    <row r="1" ht="15">
      <c r="A1" s="100" t="s">
        <v>86</v>
      </c>
    </row>
    <row r="2" ht="15.75">
      <c r="A2" s="93"/>
    </row>
    <row r="3" ht="15.75">
      <c r="A3" s="94" t="s">
        <v>92</v>
      </c>
    </row>
    <row r="4" ht="15.75">
      <c r="A4" s="94" t="s">
        <v>93</v>
      </c>
    </row>
    <row r="5" ht="15.75">
      <c r="A5" s="94" t="s">
        <v>87</v>
      </c>
    </row>
    <row r="6" ht="15.75">
      <c r="A6" s="94" t="s">
        <v>88</v>
      </c>
    </row>
    <row r="7" ht="15.75">
      <c r="A7" s="95"/>
    </row>
    <row r="8" ht="30">
      <c r="A8" s="158" t="s">
        <v>209</v>
      </c>
    </row>
    <row r="9" s="113" customFormat="1" ht="15">
      <c r="A9" s="159" t="s">
        <v>89</v>
      </c>
    </row>
    <row r="10" ht="45">
      <c r="A10" s="159" t="s">
        <v>90</v>
      </c>
    </row>
    <row r="11" ht="378" customHeight="1">
      <c r="A11" s="154" t="s">
        <v>210</v>
      </c>
    </row>
    <row r="12" ht="30">
      <c r="A12" s="159" t="s">
        <v>155</v>
      </c>
    </row>
    <row r="13" ht="166.5" customHeight="1">
      <c r="A13" s="244" t="s">
        <v>211</v>
      </c>
    </row>
    <row r="14" ht="30">
      <c r="A14" s="159" t="s">
        <v>156</v>
      </c>
    </row>
    <row r="15" ht="30">
      <c r="A15" s="159" t="s">
        <v>157</v>
      </c>
    </row>
    <row r="16" ht="30">
      <c r="A16" s="159" t="s">
        <v>146</v>
      </c>
    </row>
    <row r="17" ht="30">
      <c r="A17" s="159" t="s">
        <v>158</v>
      </c>
    </row>
    <row r="18" ht="30">
      <c r="A18" s="159" t="s">
        <v>159</v>
      </c>
    </row>
    <row r="19" ht="30">
      <c r="A19" s="159" t="s">
        <v>160</v>
      </c>
    </row>
    <row r="20" ht="30">
      <c r="A20" s="159" t="s">
        <v>161</v>
      </c>
    </row>
    <row r="21" ht="15">
      <c r="A21" s="159" t="s">
        <v>162</v>
      </c>
    </row>
    <row r="22" ht="15">
      <c r="A22" s="159" t="s">
        <v>163</v>
      </c>
    </row>
    <row r="23" ht="15">
      <c r="A23" s="159" t="s">
        <v>212</v>
      </c>
    </row>
    <row r="24" ht="15">
      <c r="A24" s="159" t="s">
        <v>164</v>
      </c>
    </row>
    <row r="25" ht="30">
      <c r="A25" s="159" t="s">
        <v>165</v>
      </c>
    </row>
    <row r="26" ht="28.5" customHeight="1">
      <c r="A26" s="159" t="s">
        <v>166</v>
      </c>
    </row>
    <row r="27" ht="39.75" customHeight="1">
      <c r="A27" s="154" t="s">
        <v>167</v>
      </c>
    </row>
    <row r="28" ht="44.25" customHeight="1">
      <c r="A28" s="155" t="s">
        <v>168</v>
      </c>
    </row>
    <row r="29" ht="66.75" customHeight="1">
      <c r="A29" s="155" t="s">
        <v>169</v>
      </c>
    </row>
    <row r="30" s="113" customFormat="1" ht="46.5" customHeight="1">
      <c r="A30" s="159" t="s">
        <v>170</v>
      </c>
    </row>
    <row r="31" ht="15.75">
      <c r="A31" s="95"/>
    </row>
    <row r="32" ht="15.75">
      <c r="A32" s="95"/>
    </row>
    <row r="33" spans="1:7" ht="15.75">
      <c r="A33" s="99" t="s">
        <v>213</v>
      </c>
      <c r="G33" s="95" t="s">
        <v>116</v>
      </c>
    </row>
    <row r="34" ht="15">
      <c r="A34" s="99"/>
    </row>
    <row r="35" ht="15">
      <c r="A35" s="103"/>
    </row>
    <row r="36" spans="1:7" ht="15.75">
      <c r="A36" s="104" t="s">
        <v>118</v>
      </c>
      <c r="F36" s="96" t="s">
        <v>91</v>
      </c>
      <c r="G36" s="96" t="s">
        <v>117</v>
      </c>
    </row>
    <row r="37" ht="12.75">
      <c r="A37" s="97"/>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3"/>
  <sheetViews>
    <sheetView zoomScalePageLayoutView="0" workbookViewId="0" topLeftCell="A19">
      <selection activeCell="B18" sqref="B18:B21"/>
    </sheetView>
  </sheetViews>
  <sheetFormatPr defaultColWidth="9.140625" defaultRowHeight="12.75"/>
  <cols>
    <col min="1" max="1" width="19.7109375" style="101" customWidth="1"/>
    <col min="2" max="2" width="39.421875" style="101" customWidth="1"/>
    <col min="3" max="3" width="23.7109375" style="101" customWidth="1"/>
    <col min="4" max="4" width="21.7109375" style="101" customWidth="1"/>
    <col min="5" max="5" width="30.421875" style="101" customWidth="1"/>
    <col min="6" max="16384" width="9.140625" style="101" customWidth="1"/>
  </cols>
  <sheetData>
    <row r="1" ht="14.25">
      <c r="C1" s="101" t="s">
        <v>94</v>
      </c>
    </row>
    <row r="2" ht="14.25">
      <c r="C2" s="101" t="s">
        <v>95</v>
      </c>
    </row>
    <row r="3" ht="14.25">
      <c r="C3" s="101" t="s">
        <v>96</v>
      </c>
    </row>
    <row r="4" ht="14.25">
      <c r="C4" s="101" t="s">
        <v>97</v>
      </c>
    </row>
    <row r="5" ht="14.25">
      <c r="C5" s="101" t="s">
        <v>98</v>
      </c>
    </row>
    <row r="7" ht="14.25">
      <c r="B7" s="102" t="s">
        <v>99</v>
      </c>
    </row>
    <row r="8" ht="14.25">
      <c r="B8" s="102" t="s">
        <v>100</v>
      </c>
    </row>
    <row r="9" ht="14.25">
      <c r="B9" s="102" t="s">
        <v>101</v>
      </c>
    </row>
    <row r="11" spans="1:5" ht="30.75" customHeight="1">
      <c r="A11" s="238" t="s">
        <v>102</v>
      </c>
      <c r="B11" s="239"/>
      <c r="C11" s="239"/>
      <c r="D11" s="239"/>
      <c r="E11" s="239"/>
    </row>
    <row r="12" spans="1:5" ht="14.25">
      <c r="A12" s="238" t="s">
        <v>103</v>
      </c>
      <c r="B12" s="239"/>
      <c r="C12" s="239"/>
      <c r="D12" s="239"/>
      <c r="E12" s="239"/>
    </row>
    <row r="13" spans="1:5" ht="17.25" customHeight="1">
      <c r="A13" s="238" t="s">
        <v>87</v>
      </c>
      <c r="B13" s="239"/>
      <c r="C13" s="239"/>
      <c r="D13" s="239"/>
      <c r="E13" s="239"/>
    </row>
    <row r="14" spans="1:5" ht="34.5" customHeight="1">
      <c r="A14" s="238" t="s">
        <v>88</v>
      </c>
      <c r="B14" s="239"/>
      <c r="C14" s="239"/>
      <c r="D14" s="239"/>
      <c r="E14" s="239"/>
    </row>
    <row r="15" ht="14.25">
      <c r="A15" s="101" t="s">
        <v>197</v>
      </c>
    </row>
    <row r="17" spans="1:5" ht="29.25" customHeight="1">
      <c r="A17" s="240" t="s">
        <v>110</v>
      </c>
      <c r="B17" s="240"/>
      <c r="C17" s="240"/>
      <c r="D17" s="240" t="s">
        <v>114</v>
      </c>
      <c r="E17" s="240" t="s">
        <v>115</v>
      </c>
    </row>
    <row r="18" spans="1:5" ht="14.25">
      <c r="A18" s="241" t="s">
        <v>111</v>
      </c>
      <c r="B18" s="241" t="s">
        <v>112</v>
      </c>
      <c r="C18" s="241" t="s">
        <v>113</v>
      </c>
      <c r="D18" s="240"/>
      <c r="E18" s="240"/>
    </row>
    <row r="19" spans="1:5" ht="14.25">
      <c r="A19" s="241"/>
      <c r="B19" s="241" t="s">
        <v>104</v>
      </c>
      <c r="C19" s="241" t="s">
        <v>105</v>
      </c>
      <c r="D19" s="240"/>
      <c r="E19" s="240"/>
    </row>
    <row r="20" spans="1:5" ht="14.25">
      <c r="A20" s="241"/>
      <c r="B20" s="241" t="s">
        <v>106</v>
      </c>
      <c r="C20" s="241"/>
      <c r="D20" s="240"/>
      <c r="E20" s="240"/>
    </row>
    <row r="21" spans="1:5" ht="119.25" customHeight="1">
      <c r="A21" s="241"/>
      <c r="B21" s="241" t="s">
        <v>107</v>
      </c>
      <c r="C21" s="241"/>
      <c r="D21" s="240"/>
      <c r="E21" s="240"/>
    </row>
    <row r="22" spans="1:5" ht="14.25">
      <c r="A22" s="98">
        <v>1</v>
      </c>
      <c r="B22" s="98">
        <v>2</v>
      </c>
      <c r="C22" s="98">
        <v>3</v>
      </c>
      <c r="D22" s="98">
        <v>4</v>
      </c>
      <c r="E22" s="98">
        <v>5</v>
      </c>
    </row>
    <row r="23" spans="1:5" ht="28.5">
      <c r="A23" s="98" t="s">
        <v>108</v>
      </c>
      <c r="B23" s="98" t="s">
        <v>149</v>
      </c>
      <c r="C23" s="200">
        <v>9796.68</v>
      </c>
      <c r="D23" s="98" t="s">
        <v>109</v>
      </c>
      <c r="E23" s="98" t="s">
        <v>109</v>
      </c>
    </row>
    <row r="31" spans="1:3" ht="14.25">
      <c r="A31" s="101" t="s">
        <v>198</v>
      </c>
      <c r="C31" s="101" t="s">
        <v>199</v>
      </c>
    </row>
    <row r="33" spans="1:3" ht="14.25">
      <c r="A33" s="110" t="s">
        <v>200</v>
      </c>
      <c r="C33" s="101" t="s">
        <v>21</v>
      </c>
    </row>
  </sheetData>
  <sheetProtection/>
  <mergeCells count="10">
    <mergeCell ref="A11:E11"/>
    <mergeCell ref="A12:E12"/>
    <mergeCell ref="A13:E13"/>
    <mergeCell ref="A14:E14"/>
    <mergeCell ref="A17:C17"/>
    <mergeCell ref="D17:D21"/>
    <mergeCell ref="E17:E21"/>
    <mergeCell ref="A18:A21"/>
    <mergeCell ref="B18:B21"/>
    <mergeCell ref="C18:C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7"/>
  <sheetViews>
    <sheetView zoomScale="85" zoomScaleNormal="85" zoomScalePageLayoutView="0" workbookViewId="0" topLeftCell="A10">
      <selection activeCell="A24" sqref="A24"/>
    </sheetView>
  </sheetViews>
  <sheetFormatPr defaultColWidth="9.140625" defaultRowHeight="12.75"/>
  <cols>
    <col min="1" max="1" width="65.8515625" style="101" customWidth="1"/>
    <col min="2" max="2" width="21.00390625" style="101" customWidth="1"/>
    <col min="3" max="3" width="33.140625" style="101" customWidth="1"/>
    <col min="4" max="16384" width="9.140625" style="101" customWidth="1"/>
  </cols>
  <sheetData>
    <row r="1" spans="1:3" ht="15">
      <c r="A1" s="202"/>
      <c r="B1" s="202"/>
      <c r="C1" s="201"/>
    </row>
    <row r="2" spans="1:3" ht="15">
      <c r="A2" s="242" t="s">
        <v>171</v>
      </c>
      <c r="B2" s="242"/>
      <c r="C2" s="242"/>
    </row>
    <row r="3" spans="1:3" ht="15">
      <c r="A3" s="242" t="s">
        <v>121</v>
      </c>
      <c r="B3" s="242"/>
      <c r="C3" s="242"/>
    </row>
    <row r="4" spans="1:3" ht="15">
      <c r="A4" s="242" t="s">
        <v>122</v>
      </c>
      <c r="B4" s="243"/>
      <c r="C4" s="243"/>
    </row>
    <row r="5" spans="1:3" ht="15">
      <c r="A5" s="242" t="s">
        <v>172</v>
      </c>
      <c r="B5" s="243"/>
      <c r="C5" s="243"/>
    </row>
    <row r="6" spans="1:3" ht="15">
      <c r="A6" s="242" t="s">
        <v>123</v>
      </c>
      <c r="B6" s="243"/>
      <c r="C6" s="243"/>
    </row>
    <row r="7" spans="1:3" ht="15" thickBot="1">
      <c r="A7" s="202"/>
      <c r="B7" s="202"/>
      <c r="C7" s="203"/>
    </row>
    <row r="8" spans="1:3" ht="97.5" customHeight="1" thickBot="1">
      <c r="A8" s="111" t="s">
        <v>201</v>
      </c>
      <c r="B8" s="112" t="s">
        <v>124</v>
      </c>
      <c r="C8" s="112" t="s">
        <v>125</v>
      </c>
    </row>
    <row r="9" spans="1:3" ht="44.25" customHeight="1">
      <c r="A9" s="204" t="s">
        <v>126</v>
      </c>
      <c r="B9" s="213" t="s">
        <v>136</v>
      </c>
      <c r="C9" s="209">
        <v>0.183</v>
      </c>
    </row>
    <row r="10" spans="1:3" ht="44.25" customHeight="1">
      <c r="A10" s="205" t="s">
        <v>127</v>
      </c>
      <c r="B10" s="214" t="s">
        <v>137</v>
      </c>
      <c r="C10" s="210">
        <v>0.011</v>
      </c>
    </row>
    <row r="11" spans="1:3" ht="52.5" customHeight="1">
      <c r="A11" s="205" t="s">
        <v>128</v>
      </c>
      <c r="B11" s="214" t="s">
        <v>138</v>
      </c>
      <c r="C11" s="210">
        <v>0.007</v>
      </c>
    </row>
    <row r="12" spans="1:3" ht="55.5" customHeight="1">
      <c r="A12" s="205" t="s">
        <v>129</v>
      </c>
      <c r="B12" s="214" t="s">
        <v>137</v>
      </c>
      <c r="C12" s="210">
        <v>0</v>
      </c>
    </row>
    <row r="13" spans="1:3" ht="14.25">
      <c r="A13" s="206" t="s">
        <v>130</v>
      </c>
      <c r="B13" s="214" t="s">
        <v>139</v>
      </c>
      <c r="C13" s="210">
        <v>0.208</v>
      </c>
    </row>
    <row r="14" spans="1:3" ht="14.25">
      <c r="A14" s="206" t="s">
        <v>131</v>
      </c>
      <c r="B14" s="214" t="s">
        <v>140</v>
      </c>
      <c r="C14" s="210">
        <v>0.191</v>
      </c>
    </row>
    <row r="15" spans="1:3" ht="14.25">
      <c r="A15" s="206" t="s">
        <v>153</v>
      </c>
      <c r="B15" s="214" t="s">
        <v>154</v>
      </c>
      <c r="C15" s="210">
        <v>0.191</v>
      </c>
    </row>
    <row r="16" spans="1:3" ht="14.25">
      <c r="A16" s="206" t="s">
        <v>120</v>
      </c>
      <c r="B16" s="214" t="s">
        <v>141</v>
      </c>
      <c r="C16" s="210">
        <v>0.132</v>
      </c>
    </row>
    <row r="17" spans="1:3" ht="14.25">
      <c r="A17" s="206" t="s">
        <v>132</v>
      </c>
      <c r="B17" s="214" t="s">
        <v>142</v>
      </c>
      <c r="C17" s="210">
        <v>0.576</v>
      </c>
    </row>
    <row r="18" spans="1:3" ht="42.75" customHeight="1">
      <c r="A18" s="207" t="s">
        <v>133</v>
      </c>
      <c r="B18" s="215" t="s">
        <v>143</v>
      </c>
      <c r="C18" s="211">
        <v>0.0047</v>
      </c>
    </row>
    <row r="19" spans="1:3" ht="39.75" customHeight="1">
      <c r="A19" s="207" t="s">
        <v>134</v>
      </c>
      <c r="B19" s="215" t="s">
        <v>143</v>
      </c>
      <c r="C19" s="211">
        <v>0.0294</v>
      </c>
    </row>
    <row r="20" spans="1:3" ht="42" customHeight="1" thickBot="1">
      <c r="A20" s="208" t="s">
        <v>135</v>
      </c>
      <c r="B20" s="216" t="s">
        <v>147</v>
      </c>
      <c r="C20" s="212">
        <v>0.208</v>
      </c>
    </row>
    <row r="24" spans="1:3" ht="14.25">
      <c r="A24" s="105" t="s">
        <v>214</v>
      </c>
      <c r="B24" s="109" t="s">
        <v>181</v>
      </c>
      <c r="C24" s="109"/>
    </row>
    <row r="25" spans="1:3" ht="14.25">
      <c r="A25" s="105"/>
      <c r="B25" s="23"/>
      <c r="C25" s="23"/>
    </row>
    <row r="26" spans="1:3" ht="14.25">
      <c r="A26" s="105"/>
      <c r="B26" s="23"/>
      <c r="C26" s="23"/>
    </row>
    <row r="27" spans="1:3" ht="14.25">
      <c r="A27" s="105" t="s">
        <v>20</v>
      </c>
      <c r="B27" s="109" t="s">
        <v>21</v>
      </c>
      <c r="C27" s="109"/>
    </row>
  </sheetData>
  <sheetProtection/>
  <mergeCells count="5">
    <mergeCell ref="A2:C2"/>
    <mergeCell ref="A3:C3"/>
    <mergeCell ref="A4:C4"/>
    <mergeCell ref="A5:C5"/>
    <mergeCell ref="A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Нарбекова Мээрим Уланбековна</cp:lastModifiedBy>
  <cp:lastPrinted>2015-04-07T11:37:05Z</cp:lastPrinted>
  <dcterms:created xsi:type="dcterms:W3CDTF">1996-10-08T23:32:33Z</dcterms:created>
  <dcterms:modified xsi:type="dcterms:W3CDTF">2021-05-14T05:13:28Z</dcterms:modified>
  <cp:category/>
  <cp:version/>
  <cp:contentType/>
  <cp:contentStatus/>
</cp:coreProperties>
</file>