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ээрим\Нарбекова М.У\нбкр\Фин отчет на сайт\Ежемесячный\2022\Июль\"/>
    </mc:Choice>
  </mc:AlternateContent>
  <bookViews>
    <workbookView xWindow="0" yWindow="0" windowWidth="24000" windowHeight="9135"/>
  </bookViews>
  <sheets>
    <sheet name="офп" sheetId="3" r:id="rId1"/>
    <sheet name="осп" sheetId="5" r:id="rId2"/>
    <sheet name="Лист1" sheetId="6" r:id="rId3"/>
  </sheets>
  <externalReferences>
    <externalReference r:id="rId4"/>
  </externalReferences>
  <definedNames>
    <definedName name="_xlnm.Print_Area" localSheetId="1">осп!$A$1:$C$43</definedName>
  </definedNames>
  <calcPr calcId="152511"/>
</workbook>
</file>

<file path=xl/calcChain.xml><?xml version="1.0" encoding="utf-8"?>
<calcChain xmlns="http://schemas.openxmlformats.org/spreadsheetml/2006/main">
  <c r="C38" i="5" l="1"/>
  <c r="B38" i="5"/>
  <c r="C32" i="5"/>
  <c r="B32" i="5"/>
  <c r="B29" i="5"/>
  <c r="C26" i="5"/>
  <c r="B26" i="5"/>
  <c r="B17" i="5"/>
  <c r="B15" i="5"/>
  <c r="B11" i="5"/>
  <c r="B52" i="3"/>
  <c r="B45" i="3"/>
  <c r="B41" i="3"/>
  <c r="D32" i="3"/>
  <c r="C32" i="3"/>
  <c r="B22" i="3"/>
  <c r="B23" i="3" s="1"/>
  <c r="B18" i="3"/>
  <c r="B17" i="3"/>
  <c r="B15" i="3"/>
  <c r="C17" i="5" l="1"/>
  <c r="C10" i="5"/>
  <c r="B10" i="5"/>
  <c r="C19" i="3"/>
  <c r="D19" i="3"/>
  <c r="B19" i="3"/>
  <c r="C11" i="3"/>
  <c r="D11" i="3"/>
  <c r="B11" i="3"/>
  <c r="C35" i="5" l="1"/>
  <c r="B35" i="5"/>
  <c r="C30" i="5"/>
  <c r="B30" i="5"/>
  <c r="D47" i="3" l="1"/>
  <c r="C47" i="3"/>
  <c r="B47" i="3"/>
  <c r="D16" i="3" l="1"/>
  <c r="B12" i="5"/>
  <c r="C12" i="5"/>
  <c r="D54" i="3"/>
  <c r="C54" i="3"/>
  <c r="B54" i="3"/>
  <c r="B16" i="3"/>
  <c r="C16" i="3"/>
  <c r="C37" i="5" l="1"/>
  <c r="B37" i="5"/>
  <c r="D56" i="3"/>
  <c r="D20" i="3"/>
  <c r="B20" i="3"/>
  <c r="B32" i="3" s="1"/>
  <c r="C20" i="3"/>
  <c r="C56" i="3"/>
  <c r="B56" i="3"/>
</calcChain>
</file>

<file path=xl/sharedStrings.xml><?xml version="1.0" encoding="utf-8"?>
<sst xmlns="http://schemas.openxmlformats.org/spreadsheetml/2006/main" count="135" uniqueCount="119">
  <si>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</si>
  <si>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</si>
  <si>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</si>
  <si>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</si>
  <si>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</si>
  <si>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</si>
  <si>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</si>
  <si>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</si>
  <si>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</si>
  <si>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</si>
  <si>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</si>
  <si>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</si>
  <si>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</si>
  <si>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</si>
  <si>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</si>
  <si>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</si>
  <si>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</si>
  <si>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</si>
  <si>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</si>
  <si>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</si>
  <si>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</si>
  <si>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</si>
  <si>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</si>
  <si>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</si>
  <si>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</si>
  <si>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</si>
  <si>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</si>
  <si>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</si>
  <si>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</si>
  <si>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</si>
  <si>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</si>
  <si>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</si>
  <si>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</si>
  <si>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</si>
  <si>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</si>
  <si>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Кирешеге карай салык боюнча чыгашалар</t>
  </si>
  <si>
    <t>Таза пайыздык эмес кирешелер</t>
  </si>
  <si>
    <t>Таза пайда</t>
  </si>
  <si>
    <t>Жалпы киреше</t>
  </si>
  <si>
    <t>Бир акцияга пайда</t>
  </si>
  <si>
    <t>Пайыздар эсептелүүчү, активдер боюнча баасын жоготуу резервтерин түзүү</t>
  </si>
  <si>
    <t>"Коммерциялык банк КЫРГЫЗСТАН " ААКтын</t>
  </si>
  <si>
    <t>Кайтарым репо операция келишим</t>
  </si>
  <si>
    <t>Башкы бухгалтер</t>
  </si>
  <si>
    <t>Дженбаева Э.Т.</t>
  </si>
  <si>
    <t>Маалымат үчүн</t>
  </si>
  <si>
    <t>* Улуттук банктын талаптарына ылайык кепилдиктер боюнча эсептик камдар</t>
  </si>
  <si>
    <t>* Улуттук банктын талаптарына ылайык пайда</t>
  </si>
  <si>
    <t>* Улуттук банктын талаптарына ылайык бир акциядан түшкөн киреше</t>
  </si>
  <si>
    <t>Декабрь 2021 ж.</t>
  </si>
  <si>
    <t>Учурдагы киреше салыгы боюнча жоопкерчилик</t>
  </si>
  <si>
    <t>Ижара милдеттенмелери</t>
  </si>
  <si>
    <t>Сагындыков Ж.Ж.</t>
  </si>
  <si>
    <t>Эффективдүү пайыздык ченди колдонуу менен эсептелген пайыздык киреше</t>
  </si>
  <si>
    <t>РЕПО операциялары боюнча пайыздык киреше</t>
  </si>
  <si>
    <t>Пайыздык чыгымдар</t>
  </si>
  <si>
    <t>Пайыздык активдердин наркынын төмөндөшүнө резервдерди түзгөнгө чейинки таза пайыздык киреше</t>
  </si>
  <si>
    <t>Пайда же чыгым аркылуу адилет нарк боюнча бааланган финансылык инструменттерден таза киреше</t>
  </si>
  <si>
    <t>Башка кирешелер</t>
  </si>
  <si>
    <t>Башка активдер боюнча баанын түшүүсү боюнча резервдерди түзүү</t>
  </si>
  <si>
    <t>Киреше салыгынын чыгашасына чейинки пайда</t>
  </si>
  <si>
    <t>Ислам каржылоо принциптери боюнча кардарларга берилген каражаттардын таза наркы</t>
  </si>
  <si>
    <t>Каржылоонун ислам принциптери боюнча кардарларга берилүүчү каражаттар</t>
  </si>
  <si>
    <t>Баанын начарлашы үчүн азыраак жөлөкпул</t>
  </si>
  <si>
    <t>Пайда же чыгым аркылуу адилет нарк боюнча бааланган финансылык активдер</t>
  </si>
  <si>
    <t>РЕПО келишими боюнча операциялар</t>
  </si>
  <si>
    <t>Негизги каражаттар</t>
  </si>
  <si>
    <t>Материалдык эмес активдер</t>
  </si>
  <si>
    <t>Ислам каржылоо принциптерине негизделген киреше</t>
  </si>
  <si>
    <t>Ислам каржылоо принциптерине ылайык чыгашалар</t>
  </si>
  <si>
    <t>Ислам каржылоо принциптерине ылайык, баанын түшүүсү үчүн резервди түзүүгө чейин таза пайда/чыгаша</t>
  </si>
  <si>
    <t>Ислам каржылоо принциптерине ылайык эмиссияланган каражаттар боюнча амортизациялык чегерүү резервин түзүү</t>
  </si>
  <si>
    <t>ИСЛАМ КАРЖЫЛООСУНДАГЫ ТАЗА КИРЕШЕ/ЧЫГАША</t>
  </si>
  <si>
    <t>Баалуу металлдар менен операциялардан таза киреше</t>
  </si>
  <si>
    <t>Операциялык чыгымдар</t>
  </si>
  <si>
    <t>Операциондук чыгымдар</t>
  </si>
  <si>
    <t>Амортизацияланган наркы боюнча бааланган инвестициялык баалуу кагаздар</t>
  </si>
  <si>
    <t>Пайдалануу укугу түрүндөгү активдер</t>
  </si>
  <si>
    <t>*Улуттук банктын талаптарына ылайык финансы-кредиттик уюмдарга берилген кредиттер боюнча баанын түшүүсү боюнча кам</t>
  </si>
  <si>
    <t>*Улуттук банктын талаптарына ылайык кардарларга берилген кредиттердин наркынын төмөндөшүнө кам</t>
  </si>
  <si>
    <t>*Улуттук банктын талаптарына ылайык сунушталган ислам терезеси каржылоосу боюнча кам көрүү</t>
  </si>
  <si>
    <t>Июль 2022 ж.</t>
  </si>
  <si>
    <t>Июль 2021 ж.</t>
  </si>
  <si>
    <t xml:space="preserve">2022-жылдын 31-июлга карата финансылык абал жөнүндө отчет  </t>
  </si>
  <si>
    <t>Кийинкиге калтырылган салык активдери</t>
  </si>
  <si>
    <t>ИКП тарабынан тартылган кардарлардын каражаттары</t>
  </si>
  <si>
    <t>"Коммерциялык банк КЫРГЫЗСТАН " ААКтын 2022-жылдын 31-июлга карата  жалпы киреше отчету</t>
  </si>
  <si>
    <t>ИКП акысы жана комиссиялык киреше</t>
  </si>
  <si>
    <t>ИКП акысы жана комиссиялык чыгаша</t>
  </si>
  <si>
    <t xml:space="preserve"> </t>
  </si>
  <si>
    <t xml:space="preserve"> Исполнитель  Токтоналиева А.Ж.       подпись : ____________________</t>
  </si>
  <si>
    <t>Экономикалык нормативдердин аталышы жана банк капиталынын кошумча запасын колдоо                                              ("Капитал буфери" көрсөткүчү )</t>
  </si>
  <si>
    <t xml:space="preserve"> Нормативдин белгиленген мааниси</t>
  </si>
  <si>
    <t>Нормативдин иш жүзүндөгү мааниси</t>
  </si>
  <si>
    <t>Банк менен байланышы жок бир зайымчыга карата тобокелдиктин максималдуу өлчөмү (К1.1)</t>
  </si>
  <si>
    <t>20%дан ашык эмес</t>
  </si>
  <si>
    <t>Банк менен байланышы бар бир зайымчыга карата тобокелдиктин максималдуу өлчөмү (К1.2)</t>
  </si>
  <si>
    <t>15%дан ашык эмес</t>
  </si>
  <si>
    <t>Банкка банк менен байланышы жок банктар аралык жайгаштыруулар боюнча тобкелдиктин максималдуу өлчөмү (К1.3)</t>
  </si>
  <si>
    <t>30%дан ашык эмес</t>
  </si>
  <si>
    <t xml:space="preserve"> Банктын аффилирленген жагы болуп саналган башка банкка банктар аралык жайгаштыруу боюнча тобокелдиктин максималдуу өлчөмү  (К1.4)</t>
  </si>
  <si>
    <t>Кошунду капиталдын шайкештик коэффициенти (К2.1)</t>
  </si>
  <si>
    <t>12%дан кем эмес</t>
  </si>
  <si>
    <t>Биринчи деңгээлдеги капиталдын шайкештик коэфициенти (К2.2)</t>
  </si>
  <si>
    <t>6%дан кем эмес</t>
  </si>
  <si>
    <t>Биринчи деңгээлдеги негизги капиталы К2.3</t>
  </si>
  <si>
    <t>4.5%дан кем эмес</t>
  </si>
  <si>
    <t>Левераж (К2.3)</t>
  </si>
  <si>
    <t>Банктын ликвиддүүлүгүнүн нормативи (К3.1)</t>
  </si>
  <si>
    <t xml:space="preserve"> 45%дан кем эмес</t>
  </si>
  <si>
    <t>Узун ачык валюта позицияларынын кошунду чоңдугун бузуу күндөрүнүн саны (К4.2)</t>
  </si>
  <si>
    <t xml:space="preserve"> 20%дан ашык эмес</t>
  </si>
  <si>
    <t>Кыска ачык валюта позицияларынын кошунду чоңдугун бузуу күндөрүнүн саны  (К4.3)</t>
  </si>
  <si>
    <t>Банк капиталынын кошумча запасы ("Капитал буфери" көрсөткүчү)</t>
  </si>
  <si>
    <t>30%ден кем эмес</t>
  </si>
  <si>
    <t>Экономикалык нормативдердин сакталышы тууралуу</t>
  </si>
  <si>
    <t>МААЛЫМАТ</t>
  </si>
  <si>
    <t>"Коммерциялык банк КЫРГЫЗСТАН" ААК</t>
  </si>
  <si>
    <t>2022-жылдын 01-августка карата абал боюнча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</si>
</sst>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  <numFmt numFmtId="169" formatCode="_-* #,##0.00\ _с_о_м_-;\-* #,##0.00\ _с_о_м_-;_-* &quot;-&quot;??\ _с_о_м_-;_-@_-"/>
    <numFmt numFmtId="170" formatCode="0.0%"/>
  </numFmts>
  <fonts count="2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  <font>
      <sz val="11"/>
      <color rgb="FF202124"/>
      <name val="Arial"/>
      <family val="2"/>
      <charset val="204"/>
    </font>
    <font>
      <b/>
      <sz val="11"/>
      <color rgb="FF202124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167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29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6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0" fontId="10" fillId="0" borderId="0" xfId="7" applyFont="1" applyFill="1" applyBorder="1" applyAlignment="1"/>
    <xf numFmtId="0" fontId="14" fillId="0" borderId="0" xfId="0" applyFont="1" applyFill="1"/>
    <xf numFmtId="166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6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6" fontId="13" fillId="0" borderId="0" xfId="9" applyNumberFormat="1" applyFont="1" applyFill="1" applyBorder="1" applyAlignment="1">
      <alignment vertical="center"/>
    </xf>
    <xf numFmtId="0" fontId="11" fillId="0" borderId="0" xfId="6" applyFont="1" applyFill="1"/>
    <xf numFmtId="166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6" fontId="8" fillId="0" borderId="0" xfId="0" applyNumberFormat="1" applyFont="1" applyFill="1" applyBorder="1" applyAlignment="1">
      <alignment vertical="center"/>
    </xf>
    <xf numFmtId="168" fontId="11" fillId="0" borderId="0" xfId="9" applyNumberFormat="1" applyFont="1" applyFill="1" applyBorder="1" applyAlignment="1"/>
    <xf numFmtId="166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6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166" fontId="10" fillId="0" borderId="0" xfId="8" applyNumberFormat="1" applyFont="1" applyFill="1" applyBorder="1" applyAlignment="1">
      <alignment horizontal="center"/>
    </xf>
    <xf numFmtId="166" fontId="10" fillId="0" borderId="0" xfId="8" applyNumberFormat="1" applyFont="1" applyFill="1" applyBorder="1" applyAlignment="1"/>
    <xf numFmtId="166" fontId="13" fillId="0" borderId="0" xfId="8" applyNumberFormat="1" applyFont="1" applyFill="1" applyBorder="1" applyAlignment="1">
      <alignment vertical="center"/>
    </xf>
    <xf numFmtId="166" fontId="10" fillId="0" borderId="0" xfId="8" applyNumberFormat="1" applyFont="1" applyFill="1" applyBorder="1" applyAlignment="1">
      <alignment vertical="center"/>
    </xf>
    <xf numFmtId="166" fontId="12" fillId="0" borderId="0" xfId="8" applyNumberFormat="1" applyFont="1" applyFill="1" applyBorder="1" applyAlignment="1"/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6" fontId="10" fillId="0" borderId="0" xfId="8" applyNumberFormat="1" applyFont="1" applyFill="1" applyAlignment="1">
      <alignment vertical="center"/>
    </xf>
    <xf numFmtId="0" fontId="12" fillId="0" borderId="0" xfId="7" applyFont="1" applyFill="1" applyBorder="1" applyAlignment="1">
      <alignment vertical="center"/>
    </xf>
    <xf numFmtId="166" fontId="13" fillId="0" borderId="3" xfId="8" applyNumberFormat="1" applyFont="1" applyFill="1" applyBorder="1" applyAlignment="1">
      <alignment vertical="center"/>
    </xf>
    <xf numFmtId="166" fontId="8" fillId="0" borderId="3" xfId="0" applyNumberFormat="1" applyFont="1" applyFill="1" applyBorder="1" applyAlignment="1">
      <alignment vertical="center"/>
    </xf>
    <xf numFmtId="166" fontId="10" fillId="2" borderId="0" xfId="8" applyNumberFormat="1" applyFont="1" applyFill="1" applyAlignment="1">
      <alignment horizontal="right"/>
    </xf>
    <xf numFmtId="3" fontId="10" fillId="2" borderId="0" xfId="8" applyNumberFormat="1" applyFont="1" applyFill="1" applyAlignment="1">
      <alignment horizontal="right" wrapText="1"/>
    </xf>
    <xf numFmtId="3" fontId="10" fillId="2" borderId="0" xfId="1" applyNumberFormat="1" applyFont="1" applyFill="1" applyAlignment="1">
      <alignment horizontal="right" wrapText="1"/>
    </xf>
    <xf numFmtId="166" fontId="10" fillId="2" borderId="0" xfId="8" applyNumberFormat="1" applyFont="1" applyFill="1" applyAlignment="1">
      <alignment horizontal="right" wrapText="1"/>
    </xf>
    <xf numFmtId="166" fontId="10" fillId="2" borderId="0" xfId="8" applyNumberFormat="1" applyFont="1" applyFill="1" applyAlignment="1">
      <alignment horizontal="right" vertical="center" wrapText="1"/>
    </xf>
    <xf numFmtId="3" fontId="10" fillId="2" borderId="4" xfId="1" applyNumberFormat="1" applyFont="1" applyFill="1" applyBorder="1" applyAlignment="1">
      <alignment horizontal="right" wrapText="1"/>
    </xf>
    <xf numFmtId="0" fontId="9" fillId="2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166" fontId="10" fillId="2" borderId="4" xfId="8" applyNumberFormat="1" applyFont="1" applyFill="1" applyBorder="1" applyAlignment="1">
      <alignment horizontal="right"/>
    </xf>
    <xf numFmtId="166" fontId="10" fillId="2" borderId="3" xfId="8" applyNumberFormat="1" applyFont="1" applyFill="1" applyBorder="1" applyAlignment="1">
      <alignment vertical="center"/>
    </xf>
    <xf numFmtId="166" fontId="9" fillId="2" borderId="3" xfId="0" applyNumberFormat="1" applyFont="1" applyFill="1" applyBorder="1" applyAlignment="1">
      <alignment vertical="center"/>
    </xf>
    <xf numFmtId="3" fontId="11" fillId="2" borderId="0" xfId="8" applyNumberFormat="1" applyFont="1" applyFill="1" applyAlignment="1">
      <alignment horizontal="right" wrapText="1"/>
    </xf>
    <xf numFmtId="3" fontId="11" fillId="2" borderId="3" xfId="2" applyNumberFormat="1" applyFont="1" applyFill="1" applyBorder="1" applyAlignment="1">
      <alignment horizontal="right" wrapText="1"/>
    </xf>
    <xf numFmtId="166" fontId="11" fillId="2" borderId="0" xfId="8" applyNumberFormat="1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3" fontId="12" fillId="0" borderId="0" xfId="8" applyNumberFormat="1" applyFont="1" applyFill="1" applyAlignment="1">
      <alignment horizontal="right"/>
    </xf>
    <xf numFmtId="166" fontId="10" fillId="0" borderId="0" xfId="8" applyNumberFormat="1" applyFont="1" applyFill="1" applyAlignment="1">
      <alignment horizontal="right" wrapText="1"/>
    </xf>
    <xf numFmtId="164" fontId="10" fillId="2" borderId="0" xfId="13" applyFont="1" applyFill="1" applyAlignment="1">
      <alignment horizontal="right" wrapText="1"/>
    </xf>
    <xf numFmtId="3" fontId="10" fillId="0" borderId="0" xfId="1" applyNumberFormat="1" applyFont="1" applyFill="1" applyAlignment="1">
      <alignment horizontal="right" wrapText="1"/>
    </xf>
    <xf numFmtId="3" fontId="13" fillId="0" borderId="3" xfId="2" applyNumberFormat="1" applyFont="1" applyFill="1" applyBorder="1" applyAlignment="1">
      <alignment horizontal="right" wrapText="1"/>
    </xf>
    <xf numFmtId="164" fontId="10" fillId="0" borderId="0" xfId="13" applyFont="1" applyFill="1" applyAlignment="1">
      <alignment horizontal="right" wrapText="1"/>
    </xf>
    <xf numFmtId="166" fontId="10" fillId="0" borderId="0" xfId="8" applyNumberFormat="1" applyFont="1" applyFill="1" applyAlignment="1">
      <alignment horizontal="right" vertical="center" wrapText="1"/>
    </xf>
    <xf numFmtId="166" fontId="9" fillId="0" borderId="0" xfId="11" applyNumberFormat="1" applyFont="1" applyFill="1" applyAlignment="1">
      <alignment horizontal="right"/>
    </xf>
    <xf numFmtId="166" fontId="9" fillId="0" borderId="0" xfId="13" applyNumberFormat="1" applyFont="1" applyFill="1"/>
    <xf numFmtId="0" fontId="9" fillId="0" borderId="0" xfId="11" applyFont="1" applyFill="1"/>
    <xf numFmtId="3" fontId="9" fillId="0" borderId="0" xfId="11" applyNumberFormat="1" applyFont="1" applyFill="1"/>
    <xf numFmtId="3" fontId="10" fillId="2" borderId="0" xfId="8" applyNumberFormat="1" applyFont="1" applyFill="1" applyAlignment="1">
      <alignment horizontal="right"/>
    </xf>
    <xf numFmtId="3" fontId="10" fillId="0" borderId="0" xfId="13" applyNumberFormat="1" applyFont="1" applyFill="1" applyBorder="1" applyAlignment="1">
      <alignment vertical="center"/>
    </xf>
    <xf numFmtId="166" fontId="10" fillId="0" borderId="0" xfId="13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166" fontId="8" fillId="0" borderId="0" xfId="0" applyNumberFormat="1" applyFont="1" applyFill="1"/>
    <xf numFmtId="0" fontId="21" fillId="0" borderId="0" xfId="0" applyFont="1" applyFill="1"/>
    <xf numFmtId="0" fontId="11" fillId="0" borderId="0" xfId="7" applyFont="1" applyFill="1" applyBorder="1" applyAlignment="1">
      <alignment vertical="center"/>
    </xf>
    <xf numFmtId="0" fontId="21" fillId="0" borderId="0" xfId="0" applyFont="1" applyFill="1" applyBorder="1"/>
    <xf numFmtId="166" fontId="10" fillId="0" borderId="0" xfId="8" applyNumberFormat="1" applyFont="1" applyFill="1" applyAlignment="1">
      <alignment horizontal="right"/>
    </xf>
    <xf numFmtId="3" fontId="10" fillId="0" borderId="0" xfId="8" applyNumberFormat="1" applyFont="1" applyFill="1" applyAlignment="1">
      <alignment horizontal="right"/>
    </xf>
    <xf numFmtId="166" fontId="10" fillId="2" borderId="0" xfId="8" applyNumberFormat="1" applyFont="1" applyFill="1" applyBorder="1" applyAlignment="1">
      <alignment horizontal="right"/>
    </xf>
    <xf numFmtId="3" fontId="10" fillId="2" borderId="4" xfId="8" applyNumberFormat="1" applyFont="1" applyFill="1" applyBorder="1" applyAlignment="1">
      <alignment horizontal="right"/>
    </xf>
    <xf numFmtId="3" fontId="10" fillId="2" borderId="3" xfId="8" applyNumberFormat="1" applyFont="1" applyFill="1" applyBorder="1" applyAlignment="1">
      <alignment vertical="center"/>
    </xf>
    <xf numFmtId="166" fontId="10" fillId="2" borderId="0" xfId="13" applyNumberFormat="1" applyFont="1" applyFill="1" applyBorder="1" applyAlignment="1"/>
    <xf numFmtId="168" fontId="10" fillId="0" borderId="0" xfId="13" applyNumberFormat="1" applyFont="1" applyFill="1" applyBorder="1" applyAlignment="1"/>
    <xf numFmtId="0" fontId="22" fillId="3" borderId="0" xfId="0" applyFont="1" applyFill="1" applyAlignment="1" applyProtection="1">
      <alignment vertical="center"/>
    </xf>
    <xf numFmtId="0" fontId="23" fillId="3" borderId="0" xfId="0" applyFont="1" applyFill="1" applyAlignment="1" applyProtection="1">
      <alignment horizontal="center" vertical="center"/>
    </xf>
    <xf numFmtId="0" fontId="22" fillId="3" borderId="0" xfId="0" applyFont="1" applyFill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vertical="center"/>
    </xf>
    <xf numFmtId="0" fontId="24" fillId="3" borderId="0" xfId="0" applyFont="1" applyFill="1" applyAlignment="1" applyProtection="1">
      <alignment vertical="center"/>
    </xf>
    <xf numFmtId="0" fontId="10" fillId="3" borderId="9" xfId="0" applyFont="1" applyFill="1" applyBorder="1" applyAlignment="1" applyProtection="1">
      <alignment vertical="center" wrapText="1"/>
    </xf>
    <xf numFmtId="0" fontId="10" fillId="3" borderId="10" xfId="0" applyFont="1" applyFill="1" applyBorder="1" applyAlignment="1" applyProtection="1">
      <alignment horizontal="center" vertical="center"/>
    </xf>
    <xf numFmtId="170" fontId="10" fillId="3" borderId="7" xfId="0" applyNumberFormat="1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vertical="center" wrapText="1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 wrapText="1"/>
    </xf>
    <xf numFmtId="0" fontId="10" fillId="0" borderId="12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vertical="center" wrapText="1"/>
    </xf>
    <xf numFmtId="170" fontId="10" fillId="3" borderId="14" xfId="0" applyNumberFormat="1" applyFont="1" applyFill="1" applyBorder="1" applyAlignment="1" applyProtection="1">
      <alignment horizontal="center" vertical="center"/>
    </xf>
    <xf numFmtId="170" fontId="10" fillId="3" borderId="8" xfId="0" applyNumberFormat="1" applyFont="1" applyFill="1" applyBorder="1" applyAlignment="1" applyProtection="1">
      <alignment horizontal="center" vertical="center" wrapText="1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</cellXfs>
  <cellStyles count="26">
    <cellStyle name="Comma 2" xfId="24"/>
    <cellStyle name="Comma_2231 IAS Financial Statements - Sep-30, 2001" xfId="1"/>
    <cellStyle name="Comma_ATF_31.11.07_F2_14 January 2008" xfId="2"/>
    <cellStyle name="Normal 2 2" xfId="3"/>
    <cellStyle name="Normal 2 2 2" xfId="21"/>
    <cellStyle name="Normal 2 2 3" xfId="14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2 2" xfId="17"/>
    <cellStyle name="Обычный 3" xfId="10"/>
    <cellStyle name="Обычный 3 2" xfId="16"/>
    <cellStyle name="Обычный 4" xfId="20"/>
    <cellStyle name="Финансовый" xfId="9" builtinId="3"/>
    <cellStyle name="Финансовый 2" xfId="13"/>
    <cellStyle name="Финансовый 2 2" xfId="19"/>
    <cellStyle name="Финансовый 3" xfId="12"/>
    <cellStyle name="Финансовый 3 2" xfId="18"/>
    <cellStyle name="Финансовый 4" xfId="22"/>
    <cellStyle name="Финансовый 5" xfId="23"/>
    <cellStyle name="Финансовый 6" xfId="25"/>
    <cellStyle name="Финансовый 7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_toktonalieva\AppData\Local\Microsoft\Windows\INetCache\Content.Outlook\YJPTLEGY\&#1060;&#1080;&#1085;%20&#1086;&#1090;&#1095;&#1077;&#1090;%20&#1079;&#1072;%2007%202022&#1075;%20(&#1053;&#1041;&#1050;&#1056;%20&#1052;&#1057;&#1060;&#1054;)&#1087;&#1086;%20&#104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 НБКР"/>
      <sheetName val="офп_МСФО"/>
      <sheetName val="Лист3"/>
      <sheetName val="осп НБКР"/>
      <sheetName val="осп_МСФО"/>
      <sheetName val="31.07.22-ДК"/>
      <sheetName val="Лист1"/>
    </sheetNames>
    <sheetDataSet>
      <sheetData sheetId="0" refreshError="1"/>
      <sheetData sheetId="1" refreshError="1"/>
      <sheetData sheetId="2" refreshError="1">
        <row r="3">
          <cell r="B3">
            <v>0</v>
          </cell>
        </row>
        <row r="6">
          <cell r="B6">
            <v>-632802</v>
          </cell>
        </row>
        <row r="9">
          <cell r="B9">
            <v>-549</v>
          </cell>
        </row>
        <row r="16">
          <cell r="B16">
            <v>12095</v>
          </cell>
          <cell r="V16">
            <v>723</v>
          </cell>
        </row>
        <row r="17">
          <cell r="B17">
            <v>4841</v>
          </cell>
          <cell r="V17">
            <v>-1921</v>
          </cell>
        </row>
        <row r="29">
          <cell r="B29">
            <v>-143316</v>
          </cell>
        </row>
        <row r="33">
          <cell r="B33">
            <v>17378.679000000004</v>
          </cell>
        </row>
      </sheetData>
      <sheetData sheetId="3" refreshError="1"/>
      <sheetData sheetId="4" refreshError="1">
        <row r="37">
          <cell r="B37">
            <v>1440147.648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zoomScaleNormal="100" workbookViewId="0">
      <selection activeCell="G66" sqref="G66"/>
    </sheetView>
  </sheetViews>
  <sheetFormatPr defaultRowHeight="14.25" x14ac:dyDescent="0.2"/>
  <cols>
    <col min="1" max="1" width="61" style="3" bestFit="1" customWidth="1"/>
    <col min="2" max="2" width="23.42578125" style="23" customWidth="1"/>
    <col min="3" max="3" width="26.28515625" style="23" customWidth="1"/>
    <col min="4" max="4" width="18.5703125" style="3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80" t="s">
        <v>41</v>
      </c>
      <c r="B1" s="80"/>
      <c r="C1" s="80"/>
    </row>
    <row r="2" spans="1:9" ht="14.25" customHeight="1" x14ac:dyDescent="0.25">
      <c r="A2" s="80" t="s">
        <v>83</v>
      </c>
      <c r="B2" s="80"/>
      <c r="C2" s="80"/>
    </row>
    <row r="3" spans="1:9" ht="12.75" customHeight="1" x14ac:dyDescent="0.2">
      <c r="A3" s="24"/>
    </row>
    <row r="4" spans="1:9" ht="12.75" customHeight="1" x14ac:dyDescent="0.2">
      <c r="A4" s="24"/>
      <c r="B4" s="25"/>
      <c r="C4" s="28"/>
      <c r="F4" s="12"/>
      <c r="G4" s="12"/>
      <c r="H4" s="12"/>
      <c r="I4" s="12"/>
    </row>
    <row r="5" spans="1:9" ht="15" x14ac:dyDescent="0.25">
      <c r="A5" s="24"/>
      <c r="B5" s="27" t="s">
        <v>81</v>
      </c>
      <c r="C5" s="27" t="s">
        <v>82</v>
      </c>
      <c r="D5" s="27" t="s">
        <v>49</v>
      </c>
      <c r="F5" s="25"/>
      <c r="G5" s="28"/>
      <c r="H5" s="28"/>
      <c r="I5" s="12"/>
    </row>
    <row r="6" spans="1:9" ht="15.75" thickBot="1" x14ac:dyDescent="0.3">
      <c r="A6" s="1"/>
      <c r="B6" s="26" t="s">
        <v>29</v>
      </c>
      <c r="C6" s="26" t="s">
        <v>29</v>
      </c>
      <c r="D6" s="26" t="s">
        <v>29</v>
      </c>
      <c r="F6" s="27"/>
      <c r="G6" s="27"/>
      <c r="H6" s="27"/>
      <c r="I6" s="12"/>
    </row>
    <row r="7" spans="1:9" ht="15" x14ac:dyDescent="0.25">
      <c r="A7" s="5" t="s">
        <v>16</v>
      </c>
      <c r="B7" s="15"/>
      <c r="C7" s="15"/>
      <c r="E7" s="15"/>
      <c r="I7" s="12"/>
    </row>
    <row r="8" spans="1:9" x14ac:dyDescent="0.2">
      <c r="A8" s="2" t="s">
        <v>1</v>
      </c>
      <c r="B8" s="15">
        <v>2789711.6710000001</v>
      </c>
      <c r="C8" s="66">
        <v>3488597</v>
      </c>
      <c r="D8" s="66">
        <v>3465215</v>
      </c>
      <c r="I8" s="12"/>
    </row>
    <row r="9" spans="1:9" x14ac:dyDescent="0.2">
      <c r="A9" s="3" t="s">
        <v>2</v>
      </c>
      <c r="B9" s="15">
        <v>2413936.4161499999</v>
      </c>
      <c r="C9" s="66">
        <v>1245463</v>
      </c>
      <c r="D9" s="66">
        <v>1254977</v>
      </c>
      <c r="I9" s="12"/>
    </row>
    <row r="10" spans="1:9" x14ac:dyDescent="0.2">
      <c r="A10" s="3" t="s">
        <v>3</v>
      </c>
      <c r="B10" s="15">
        <v>3800334.5830000001</v>
      </c>
      <c r="C10" s="66">
        <v>1384952</v>
      </c>
      <c r="D10" s="66">
        <v>5600122</v>
      </c>
      <c r="I10" s="12"/>
    </row>
    <row r="11" spans="1:9" ht="15" x14ac:dyDescent="0.25">
      <c r="A11" s="5" t="s">
        <v>4</v>
      </c>
      <c r="B11" s="13">
        <f>B8+B9+B10</f>
        <v>9003982.6701500006</v>
      </c>
      <c r="C11" s="13">
        <f t="shared" ref="C11:D11" si="0">C8+C9+C10</f>
        <v>6119012</v>
      </c>
      <c r="D11" s="13">
        <f t="shared" si="0"/>
        <v>10320314</v>
      </c>
      <c r="I11" s="12"/>
    </row>
    <row r="12" spans="1:9" ht="28.5" x14ac:dyDescent="0.2">
      <c r="A12" s="2" t="s">
        <v>76</v>
      </c>
      <c r="B12" s="81">
        <v>786002.62199999997</v>
      </c>
      <c r="C12" s="65">
        <v>822781</v>
      </c>
      <c r="D12" s="65">
        <v>777092</v>
      </c>
      <c r="I12" s="12"/>
    </row>
    <row r="13" spans="1:9" ht="32.25" customHeight="1" x14ac:dyDescent="0.2">
      <c r="A13" s="2" t="s">
        <v>18</v>
      </c>
      <c r="B13" s="15">
        <v>3269564.733</v>
      </c>
      <c r="C13" s="66">
        <v>98098</v>
      </c>
      <c r="D13" s="66">
        <v>204842</v>
      </c>
      <c r="I13" s="12"/>
    </row>
    <row r="14" spans="1:9" ht="32.25" customHeight="1" x14ac:dyDescent="0.2">
      <c r="A14" s="2" t="s">
        <v>17</v>
      </c>
      <c r="B14" s="15">
        <v>340509.766</v>
      </c>
      <c r="C14" s="66">
        <v>266240</v>
      </c>
      <c r="D14" s="66">
        <v>227596</v>
      </c>
      <c r="I14" s="12"/>
    </row>
    <row r="15" spans="1:9" ht="14.25" customHeight="1" x14ac:dyDescent="0.2">
      <c r="A15" s="3" t="s">
        <v>19</v>
      </c>
      <c r="B15" s="67">
        <f>[1]Лист3!B3</f>
        <v>0</v>
      </c>
      <c r="C15" s="67">
        <v>-123</v>
      </c>
      <c r="D15" s="67">
        <v>0</v>
      </c>
      <c r="I15" s="12"/>
    </row>
    <row r="16" spans="1:9" ht="30" x14ac:dyDescent="0.25">
      <c r="A16" s="5" t="s">
        <v>20</v>
      </c>
      <c r="B16" s="13">
        <f>B14+B15</f>
        <v>340509.766</v>
      </c>
      <c r="C16" s="13">
        <f>C14+C15</f>
        <v>266117</v>
      </c>
      <c r="D16" s="13">
        <f>D14+D15</f>
        <v>227596</v>
      </c>
      <c r="I16" s="12"/>
    </row>
    <row r="17" spans="1:9" x14ac:dyDescent="0.2">
      <c r="A17" s="8" t="s">
        <v>21</v>
      </c>
      <c r="B17" s="66">
        <f>10554189.993+24913</f>
        <v>10579102.993000001</v>
      </c>
      <c r="C17" s="66">
        <v>9291119</v>
      </c>
      <c r="D17" s="66">
        <v>9367811</v>
      </c>
      <c r="I17" s="12"/>
    </row>
    <row r="18" spans="1:9" x14ac:dyDescent="0.2">
      <c r="A18" s="3" t="s">
        <v>19</v>
      </c>
      <c r="B18" s="67">
        <f>[1]Лист3!B6</f>
        <v>-632802</v>
      </c>
      <c r="C18" s="67">
        <v>-424285</v>
      </c>
      <c r="D18" s="67">
        <v>-490035</v>
      </c>
      <c r="I18" s="12"/>
    </row>
    <row r="19" spans="1:9" ht="15" x14ac:dyDescent="0.25">
      <c r="A19" s="9" t="s">
        <v>22</v>
      </c>
      <c r="B19" s="14">
        <f>B17+B18</f>
        <v>9946300.9930000007</v>
      </c>
      <c r="C19" s="14">
        <f t="shared" ref="C19:D19" si="1">C17+C18</f>
        <v>8866834</v>
      </c>
      <c r="D19" s="14">
        <f t="shared" si="1"/>
        <v>8877776</v>
      </c>
      <c r="I19" s="12"/>
    </row>
    <row r="20" spans="1:9" ht="15" x14ac:dyDescent="0.25">
      <c r="A20" s="9" t="s">
        <v>5</v>
      </c>
      <c r="B20" s="13">
        <f>B16+B19</f>
        <v>10286810.759000001</v>
      </c>
      <c r="C20" s="13">
        <f>C16+C19</f>
        <v>9132951</v>
      </c>
      <c r="D20" s="13">
        <f>D16+D19</f>
        <v>9105372</v>
      </c>
      <c r="I20" s="12"/>
    </row>
    <row r="21" spans="1:9" ht="28.5" x14ac:dyDescent="0.2">
      <c r="A21" s="2" t="s">
        <v>62</v>
      </c>
      <c r="B21" s="65">
        <v>95046.589000000007</v>
      </c>
      <c r="C21" s="67">
        <v>0</v>
      </c>
      <c r="D21" s="67">
        <v>0</v>
      </c>
      <c r="I21" s="12"/>
    </row>
    <row r="22" spans="1:9" x14ac:dyDescent="0.2">
      <c r="A22" s="10" t="s">
        <v>63</v>
      </c>
      <c r="B22" s="67">
        <f>[1]Лист3!B9</f>
        <v>-549</v>
      </c>
      <c r="C22" s="67">
        <v>0</v>
      </c>
      <c r="D22" s="67">
        <v>0</v>
      </c>
      <c r="I22" s="12"/>
    </row>
    <row r="23" spans="1:9" ht="29.25" x14ac:dyDescent="0.25">
      <c r="A23" s="10" t="s">
        <v>61</v>
      </c>
      <c r="B23" s="75">
        <f>B21+B22</f>
        <v>94497.589000000007</v>
      </c>
      <c r="C23" s="67">
        <v>0</v>
      </c>
      <c r="D23" s="67">
        <v>0</v>
      </c>
      <c r="I23" s="12"/>
    </row>
    <row r="24" spans="1:9" ht="28.5" x14ac:dyDescent="0.2">
      <c r="A24" s="10" t="s">
        <v>64</v>
      </c>
      <c r="B24" s="82">
        <v>0</v>
      </c>
      <c r="C24" s="67">
        <v>958</v>
      </c>
      <c r="D24" s="67">
        <v>1148</v>
      </c>
      <c r="I24" s="12"/>
    </row>
    <row r="25" spans="1:9" x14ac:dyDescent="0.2">
      <c r="A25" s="10" t="s">
        <v>65</v>
      </c>
      <c r="B25" s="67">
        <v>0</v>
      </c>
      <c r="C25" s="67">
        <v>0</v>
      </c>
      <c r="D25" s="67">
        <v>0</v>
      </c>
      <c r="I25" s="12"/>
    </row>
    <row r="26" spans="1:9" x14ac:dyDescent="0.2">
      <c r="A26" s="10" t="s">
        <v>66</v>
      </c>
      <c r="B26" s="66">
        <v>580624.27500000002</v>
      </c>
      <c r="C26" s="66">
        <v>548393</v>
      </c>
      <c r="D26" s="66">
        <v>545371</v>
      </c>
      <c r="I26" s="12"/>
    </row>
    <row r="27" spans="1:9" x14ac:dyDescent="0.2">
      <c r="A27" s="3" t="s">
        <v>67</v>
      </c>
      <c r="B27" s="66">
        <v>306590.17700000003</v>
      </c>
      <c r="C27" s="66">
        <v>201813</v>
      </c>
      <c r="D27" s="66">
        <v>262110</v>
      </c>
      <c r="I27" s="12"/>
    </row>
    <row r="28" spans="1:9" x14ac:dyDescent="0.2">
      <c r="A28" s="71" t="s">
        <v>77</v>
      </c>
      <c r="B28" s="66">
        <v>49256.489000000001</v>
      </c>
      <c r="C28" s="66">
        <v>34213</v>
      </c>
      <c r="D28" s="66">
        <v>34027</v>
      </c>
      <c r="I28" s="12"/>
    </row>
    <row r="29" spans="1:9" x14ac:dyDescent="0.2">
      <c r="A29" s="71" t="s">
        <v>84</v>
      </c>
      <c r="B29" s="67">
        <v>0</v>
      </c>
      <c r="C29" s="67">
        <v>0</v>
      </c>
      <c r="D29" s="83">
        <v>0</v>
      </c>
      <c r="I29" s="12"/>
    </row>
    <row r="30" spans="1:9" ht="13.5" customHeight="1" x14ac:dyDescent="0.2">
      <c r="A30" s="3" t="s">
        <v>7</v>
      </c>
      <c r="B30" s="84">
        <v>995809.03599999996</v>
      </c>
      <c r="C30" s="66">
        <v>542625</v>
      </c>
      <c r="D30" s="66">
        <v>562515</v>
      </c>
      <c r="I30" s="12"/>
    </row>
    <row r="31" spans="1:9" ht="13.5" customHeight="1" x14ac:dyDescent="0.2">
      <c r="A31" s="2"/>
      <c r="B31" s="3"/>
      <c r="C31" s="3"/>
      <c r="I31" s="12"/>
    </row>
    <row r="32" spans="1:9" ht="15.75" thickBot="1" x14ac:dyDescent="0.3">
      <c r="A32" s="5" t="s">
        <v>8</v>
      </c>
      <c r="B32" s="76">
        <f>B11+B12+B13+B20+B24+B25+B26+B27+B28+B29+B30+B23</f>
        <v>25373138.350150004</v>
      </c>
      <c r="C32" s="85">
        <f>C11+C12+C13+C20+C24+C25+C26+C27+C30+C28</f>
        <v>17500844</v>
      </c>
      <c r="D32" s="76">
        <f>D11+D12+D13+D20+D24+D25+D26+D27+D28+D29+D30</f>
        <v>21812791</v>
      </c>
      <c r="I32" s="12"/>
    </row>
    <row r="33" spans="1:9" ht="15.75" thickTop="1" x14ac:dyDescent="0.25">
      <c r="A33" s="5"/>
      <c r="B33" s="18"/>
      <c r="D33" s="23"/>
      <c r="I33" s="12"/>
    </row>
    <row r="34" spans="1:9" ht="15" x14ac:dyDescent="0.25">
      <c r="A34" s="5" t="s">
        <v>23</v>
      </c>
      <c r="B34" s="19"/>
      <c r="D34" s="23"/>
      <c r="I34" s="12"/>
    </row>
    <row r="35" spans="1:9" ht="18.75" x14ac:dyDescent="0.4">
      <c r="A35" s="2" t="s">
        <v>24</v>
      </c>
      <c r="B35" s="58"/>
      <c r="C35" s="15"/>
      <c r="D35" s="15"/>
      <c r="I35" s="12"/>
    </row>
    <row r="36" spans="1:9" ht="28.5" x14ac:dyDescent="0.2">
      <c r="A36" s="29" t="s">
        <v>25</v>
      </c>
      <c r="B36" s="66">
        <v>356518.18800000002</v>
      </c>
      <c r="C36" s="65">
        <v>478748</v>
      </c>
      <c r="D36" s="66">
        <v>363711</v>
      </c>
      <c r="I36" s="12"/>
    </row>
    <row r="37" spans="1:9" x14ac:dyDescent="0.2">
      <c r="A37" s="3" t="s">
        <v>9</v>
      </c>
      <c r="B37" s="65">
        <v>18559682.723000001</v>
      </c>
      <c r="C37" s="65">
        <v>12562104</v>
      </c>
      <c r="D37" s="65">
        <v>17040239</v>
      </c>
      <c r="I37" s="12"/>
    </row>
    <row r="38" spans="1:9" x14ac:dyDescent="0.2">
      <c r="A38" s="3" t="s">
        <v>85</v>
      </c>
      <c r="B38" s="84">
        <v>19531.817999999999</v>
      </c>
      <c r="C38" s="86">
        <v>0</v>
      </c>
      <c r="D38" s="86">
        <v>0</v>
      </c>
      <c r="I38" s="12"/>
    </row>
    <row r="39" spans="1:9" x14ac:dyDescent="0.2">
      <c r="A39" s="3" t="s">
        <v>10</v>
      </c>
      <c r="B39" s="66">
        <v>1351487.608</v>
      </c>
      <c r="C39" s="66">
        <v>1506912</v>
      </c>
      <c r="D39" s="66">
        <v>1463450</v>
      </c>
      <c r="I39" s="12"/>
    </row>
    <row r="40" spans="1:9" x14ac:dyDescent="0.2">
      <c r="A40" s="3" t="s">
        <v>50</v>
      </c>
      <c r="B40" s="66">
        <v>37251.199999999997</v>
      </c>
      <c r="C40" s="66">
        <v>5400</v>
      </c>
      <c r="D40" s="68">
        <v>8671</v>
      </c>
      <c r="I40" s="12"/>
    </row>
    <row r="41" spans="1:9" x14ac:dyDescent="0.2">
      <c r="A41" s="3" t="s">
        <v>11</v>
      </c>
      <c r="B41" s="66">
        <f>17555+8671-2024+429</f>
        <v>24631</v>
      </c>
      <c r="C41" s="66">
        <v>23589</v>
      </c>
      <c r="D41" s="68">
        <v>0</v>
      </c>
      <c r="I41" s="12"/>
    </row>
    <row r="42" spans="1:9" ht="57" x14ac:dyDescent="0.2">
      <c r="A42" s="2" t="s">
        <v>6</v>
      </c>
      <c r="B42" s="87">
        <v>149680.454</v>
      </c>
      <c r="C42" s="68">
        <v>146056</v>
      </c>
      <c r="D42" s="68">
        <v>81636</v>
      </c>
      <c r="I42" s="12"/>
    </row>
    <row r="43" spans="1:9" x14ac:dyDescent="0.2">
      <c r="A43" s="2" t="s">
        <v>42</v>
      </c>
      <c r="B43" s="68">
        <v>0</v>
      </c>
      <c r="C43" s="68"/>
      <c r="D43" s="68">
        <v>0</v>
      </c>
      <c r="I43" s="12"/>
    </row>
    <row r="44" spans="1:9" x14ac:dyDescent="0.2">
      <c r="A44" s="3" t="s">
        <v>51</v>
      </c>
      <c r="B44" s="68">
        <v>51048.298999999999</v>
      </c>
      <c r="C44" s="68">
        <v>35934</v>
      </c>
      <c r="D44" s="68">
        <v>36337</v>
      </c>
      <c r="I44" s="12"/>
    </row>
    <row r="45" spans="1:9" x14ac:dyDescent="0.2">
      <c r="A45" s="3" t="s">
        <v>12</v>
      </c>
      <c r="B45" s="66">
        <f>1037692.366-[1]Лист3!B16+[1]Лист3!B17</f>
        <v>1030438.366</v>
      </c>
      <c r="C45" s="66">
        <v>448376</v>
      </c>
      <c r="D45" s="66">
        <v>466020</v>
      </c>
      <c r="I45" s="12"/>
    </row>
    <row r="46" spans="1:9" x14ac:dyDescent="0.2">
      <c r="A46" s="6"/>
      <c r="B46" s="3"/>
      <c r="C46" s="3"/>
      <c r="I46" s="12"/>
    </row>
    <row r="47" spans="1:9" ht="15" x14ac:dyDescent="0.25">
      <c r="A47" s="5" t="s">
        <v>13</v>
      </c>
      <c r="B47" s="20">
        <f>SUM(B36:B45)</f>
        <v>21580269.655999999</v>
      </c>
      <c r="C47" s="20">
        <f>SUM(C36:C45)</f>
        <v>15207119</v>
      </c>
      <c r="D47" s="20">
        <f>SUM(D36:D45)</f>
        <v>19460064</v>
      </c>
      <c r="I47" s="12"/>
    </row>
    <row r="48" spans="1:9" x14ac:dyDescent="0.2">
      <c r="A48" s="2"/>
      <c r="B48" s="19"/>
      <c r="D48" s="23"/>
      <c r="I48" s="12"/>
    </row>
    <row r="49" spans="1:9" ht="12.75" customHeight="1" x14ac:dyDescent="0.25">
      <c r="A49" s="2" t="s">
        <v>0</v>
      </c>
      <c r="B49" s="59"/>
      <c r="C49" s="15"/>
      <c r="D49" s="15"/>
      <c r="I49" s="12"/>
    </row>
    <row r="50" spans="1:9" x14ac:dyDescent="0.2">
      <c r="A50" s="2" t="s">
        <v>26</v>
      </c>
      <c r="B50" s="66">
        <v>2212920.6850000001</v>
      </c>
      <c r="C50" s="66">
        <v>1936748</v>
      </c>
      <c r="D50" s="66">
        <v>1936748</v>
      </c>
      <c r="I50" s="12"/>
    </row>
    <row r="51" spans="1:9" x14ac:dyDescent="0.2">
      <c r="A51" s="3" t="s">
        <v>14</v>
      </c>
      <c r="B51" s="68">
        <v>0</v>
      </c>
      <c r="C51" s="68">
        <v>0</v>
      </c>
      <c r="D51" s="68">
        <v>0</v>
      </c>
      <c r="I51" s="12"/>
    </row>
    <row r="52" spans="1:9" x14ac:dyDescent="0.2">
      <c r="A52" s="3" t="s">
        <v>15</v>
      </c>
      <c r="B52" s="69">
        <f>D52+[1]осп_МСФО!B37-276179</f>
        <v>1579947.648</v>
      </c>
      <c r="C52" s="69">
        <v>356977</v>
      </c>
      <c r="D52" s="69">
        <v>415979</v>
      </c>
      <c r="I52" s="12"/>
    </row>
    <row r="53" spans="1:9" x14ac:dyDescent="0.2">
      <c r="A53" s="2"/>
      <c r="B53" s="16"/>
      <c r="D53" s="23"/>
      <c r="I53" s="12"/>
    </row>
    <row r="54" spans="1:9" ht="15" x14ac:dyDescent="0.25">
      <c r="A54" s="7" t="s">
        <v>27</v>
      </c>
      <c r="B54" s="21">
        <f>SUM(B50:B52)</f>
        <v>3792868.3330000001</v>
      </c>
      <c r="C54" s="21">
        <f>SUM(C50:C52)</f>
        <v>2293725</v>
      </c>
      <c r="D54" s="21">
        <f>SUM(D50:D52)</f>
        <v>2352727</v>
      </c>
      <c r="I54" s="12"/>
    </row>
    <row r="55" spans="1:9" ht="15" x14ac:dyDescent="0.25">
      <c r="A55" s="7"/>
      <c r="B55" s="21"/>
      <c r="D55" s="23"/>
      <c r="I55" s="12"/>
    </row>
    <row r="56" spans="1:9" ht="15.75" thickBot="1" x14ac:dyDescent="0.3">
      <c r="A56" s="11" t="s">
        <v>28</v>
      </c>
      <c r="B56" s="22">
        <f>B47+B54</f>
        <v>25373137.989</v>
      </c>
      <c r="C56" s="22">
        <f>C47+C54</f>
        <v>17500844</v>
      </c>
      <c r="D56" s="22">
        <f>D47+D54</f>
        <v>21812791</v>
      </c>
      <c r="I56" s="12"/>
    </row>
    <row r="57" spans="1:9" ht="15" thickTop="1" x14ac:dyDescent="0.2">
      <c r="F57" s="12"/>
      <c r="G57" s="12"/>
      <c r="H57" s="12"/>
      <c r="I57" s="12"/>
    </row>
    <row r="58" spans="1:9" ht="15" x14ac:dyDescent="0.25">
      <c r="A58" s="11"/>
      <c r="B58" s="21"/>
      <c r="C58" s="17"/>
      <c r="F58" s="12"/>
      <c r="G58" s="12"/>
      <c r="H58" s="12"/>
      <c r="I58" s="12"/>
    </row>
    <row r="59" spans="1:9" ht="15" x14ac:dyDescent="0.25">
      <c r="A59" s="11"/>
      <c r="B59" s="21"/>
      <c r="C59" s="17"/>
    </row>
    <row r="60" spans="1:9" ht="15" x14ac:dyDescent="0.25">
      <c r="A60" s="11"/>
      <c r="B60" s="21"/>
      <c r="C60" s="17"/>
    </row>
    <row r="61" spans="1:9" ht="15" x14ac:dyDescent="0.25">
      <c r="A61" s="11"/>
      <c r="B61" s="21"/>
      <c r="C61" s="17"/>
    </row>
    <row r="62" spans="1:9" x14ac:dyDescent="0.2">
      <c r="A62" s="2"/>
    </row>
    <row r="63" spans="1:9" x14ac:dyDescent="0.2">
      <c r="A63" s="12"/>
    </row>
    <row r="64" spans="1:9" x14ac:dyDescent="0.2">
      <c r="A64" s="3" t="s">
        <v>30</v>
      </c>
      <c r="C64" s="44" t="s">
        <v>52</v>
      </c>
    </row>
    <row r="65" spans="1:4" x14ac:dyDescent="0.2">
      <c r="C65" s="44"/>
    </row>
    <row r="66" spans="1:4" x14ac:dyDescent="0.2">
      <c r="C66" s="44"/>
    </row>
    <row r="67" spans="1:4" x14ac:dyDescent="0.2">
      <c r="A67" s="47" t="s">
        <v>43</v>
      </c>
      <c r="C67" s="70" t="s">
        <v>44</v>
      </c>
    </row>
    <row r="70" spans="1:4" x14ac:dyDescent="0.2">
      <c r="A70" s="3" t="s">
        <v>45</v>
      </c>
    </row>
    <row r="71" spans="1:4" ht="42.75" x14ac:dyDescent="0.2">
      <c r="A71" s="71" t="s">
        <v>78</v>
      </c>
      <c r="B71" s="90">
        <v>-7062</v>
      </c>
      <c r="C71" s="91">
        <v>-13261</v>
      </c>
      <c r="D71" s="86">
        <v>0</v>
      </c>
    </row>
    <row r="72" spans="1:4" ht="28.5" x14ac:dyDescent="0.2">
      <c r="A72" s="71" t="s">
        <v>79</v>
      </c>
      <c r="B72" s="91">
        <v>-707473</v>
      </c>
      <c r="C72" s="91">
        <v>-609229</v>
      </c>
      <c r="D72" s="91">
        <v>-578832</v>
      </c>
    </row>
    <row r="73" spans="1:4" ht="28.5" x14ac:dyDescent="0.2">
      <c r="A73" s="71" t="s">
        <v>80</v>
      </c>
      <c r="B73" s="90">
        <v>-143</v>
      </c>
      <c r="C73" s="86">
        <v>0</v>
      </c>
      <c r="D73" s="86">
        <v>0</v>
      </c>
    </row>
    <row r="74" spans="1:4" ht="28.5" x14ac:dyDescent="0.2">
      <c r="A74" s="71" t="s">
        <v>46</v>
      </c>
      <c r="B74" s="88">
        <v>12095</v>
      </c>
      <c r="C74" s="88">
        <v>7688</v>
      </c>
      <c r="D74" s="89">
        <v>11372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F41" sqref="F41"/>
    </sheetView>
  </sheetViews>
  <sheetFormatPr defaultRowHeight="18" x14ac:dyDescent="0.25"/>
  <cols>
    <col min="1" max="1" width="61" style="31" customWidth="1"/>
    <col min="2" max="2" width="20.42578125" style="31" customWidth="1"/>
    <col min="3" max="3" width="23.5703125" style="31" customWidth="1"/>
    <col min="4" max="4" width="9.140625" style="31"/>
    <col min="5" max="5" width="11.5703125" style="31" bestFit="1" customWidth="1"/>
    <col min="6" max="6" width="20.42578125" style="31" customWidth="1"/>
    <col min="7" max="7" width="23.5703125" style="31" customWidth="1"/>
    <col min="8" max="8" width="24.5703125" style="31" customWidth="1"/>
    <col min="9" max="16384" width="9.140625" style="31"/>
  </cols>
  <sheetData>
    <row r="1" spans="1:10" x14ac:dyDescent="0.25">
      <c r="A1" s="48"/>
      <c r="B1" s="49"/>
      <c r="C1" s="49"/>
    </row>
    <row r="2" spans="1:10" x14ac:dyDescent="0.25">
      <c r="A2" s="50" t="s">
        <v>86</v>
      </c>
      <c r="B2" s="50"/>
      <c r="C2" s="50"/>
    </row>
    <row r="3" spans="1:10" x14ac:dyDescent="0.25">
      <c r="A3" s="45"/>
      <c r="B3" s="46"/>
      <c r="C3" s="46"/>
    </row>
    <row r="4" spans="1:10" ht="24.75" customHeight="1" x14ac:dyDescent="0.25">
      <c r="A4" s="24"/>
      <c r="B4" s="25"/>
      <c r="C4" s="28"/>
    </row>
    <row r="5" spans="1:10" x14ac:dyDescent="0.25">
      <c r="A5" s="30"/>
      <c r="B5" s="27" t="s">
        <v>81</v>
      </c>
      <c r="C5" s="27" t="s">
        <v>82</v>
      </c>
      <c r="E5" s="52"/>
      <c r="F5" s="52"/>
      <c r="G5" s="52"/>
      <c r="H5" s="52"/>
      <c r="I5" s="52"/>
      <c r="J5" s="52"/>
    </row>
    <row r="6" spans="1:10" ht="18.75" thickBot="1" x14ac:dyDescent="0.3">
      <c r="A6" s="30"/>
      <c r="B6" s="26" t="s">
        <v>29</v>
      </c>
      <c r="C6" s="26" t="s">
        <v>29</v>
      </c>
      <c r="E6" s="52"/>
      <c r="F6" s="52"/>
      <c r="G6" s="52"/>
      <c r="H6" s="52"/>
      <c r="I6" s="52"/>
      <c r="J6" s="52"/>
    </row>
    <row r="7" spans="1:10" ht="29.25" x14ac:dyDescent="0.25">
      <c r="A7" s="1" t="s">
        <v>53</v>
      </c>
      <c r="B7" s="92">
        <v>1005035.037</v>
      </c>
      <c r="C7" s="64">
        <v>825768</v>
      </c>
      <c r="E7" s="52"/>
      <c r="F7" s="52"/>
      <c r="G7" s="52"/>
      <c r="H7" s="52"/>
      <c r="I7" s="52"/>
      <c r="J7" s="52"/>
    </row>
    <row r="8" spans="1:10" x14ac:dyDescent="0.25">
      <c r="A8" s="3" t="s">
        <v>54</v>
      </c>
      <c r="B8" s="92">
        <v>2602.7739999999999</v>
      </c>
      <c r="C8" s="64">
        <v>362</v>
      </c>
      <c r="G8" s="53"/>
      <c r="H8" s="52"/>
      <c r="I8" s="52"/>
      <c r="J8" s="52"/>
    </row>
    <row r="9" spans="1:10" x14ac:dyDescent="0.25">
      <c r="A9" s="3" t="s">
        <v>55</v>
      </c>
      <c r="B9" s="64">
        <v>-244356.06700000001</v>
      </c>
      <c r="C9" s="64">
        <v>-203924</v>
      </c>
      <c r="G9" s="54"/>
      <c r="H9" s="52"/>
      <c r="I9" s="52"/>
      <c r="J9" s="52"/>
    </row>
    <row r="10" spans="1:10" ht="28.5" x14ac:dyDescent="0.25">
      <c r="A10" s="33" t="s">
        <v>56</v>
      </c>
      <c r="B10" s="77">
        <f>B7+B8+B9</f>
        <v>763281.74399999995</v>
      </c>
      <c r="C10" s="77">
        <f>C7+C8+C9</f>
        <v>622206</v>
      </c>
      <c r="G10" s="55"/>
      <c r="H10" s="52"/>
      <c r="I10" s="52"/>
      <c r="J10" s="52"/>
    </row>
    <row r="11" spans="1:10" ht="28.5" x14ac:dyDescent="0.25">
      <c r="A11" s="33" t="s">
        <v>40</v>
      </c>
      <c r="B11" s="64">
        <f>[1]Лист3!B29+[1]Лист3!B33</f>
        <v>-125937.321</v>
      </c>
      <c r="C11" s="64">
        <v>4310</v>
      </c>
      <c r="G11" s="51"/>
      <c r="H11" s="52"/>
      <c r="I11" s="52"/>
      <c r="J11" s="52"/>
    </row>
    <row r="12" spans="1:10" x14ac:dyDescent="0.25">
      <c r="A12" s="40" t="s">
        <v>31</v>
      </c>
      <c r="B12" s="35">
        <f>B10+B11</f>
        <v>637344.42299999995</v>
      </c>
      <c r="C12" s="35">
        <f>C10+C11</f>
        <v>626516</v>
      </c>
      <c r="G12" s="39"/>
      <c r="H12" s="52"/>
      <c r="I12" s="52"/>
      <c r="J12" s="52"/>
    </row>
    <row r="13" spans="1:10" x14ac:dyDescent="0.25">
      <c r="A13" s="78" t="s">
        <v>68</v>
      </c>
      <c r="B13" s="93">
        <v>1616.6969999999999</v>
      </c>
      <c r="C13" s="94">
        <v>0</v>
      </c>
      <c r="G13" s="39"/>
      <c r="H13" s="52"/>
      <c r="I13" s="52"/>
      <c r="J13" s="52"/>
    </row>
    <row r="14" spans="1:10" x14ac:dyDescent="0.25">
      <c r="A14" s="78" t="s">
        <v>69</v>
      </c>
      <c r="B14" s="94">
        <v>0</v>
      </c>
      <c r="C14" s="94">
        <v>0</v>
      </c>
      <c r="G14" s="39"/>
      <c r="H14" s="52"/>
      <c r="I14" s="52"/>
      <c r="J14" s="52"/>
    </row>
    <row r="15" spans="1:10" ht="42.75" x14ac:dyDescent="0.25">
      <c r="A15" s="79" t="s">
        <v>70</v>
      </c>
      <c r="B15" s="39">
        <f>B13</f>
        <v>1616.6969999999999</v>
      </c>
      <c r="C15" s="39">
        <v>0</v>
      </c>
      <c r="G15" s="39"/>
      <c r="H15" s="52"/>
      <c r="I15" s="52"/>
      <c r="J15" s="52"/>
    </row>
    <row r="16" spans="1:10" ht="42.75" x14ac:dyDescent="0.25">
      <c r="A16" s="79" t="s">
        <v>71</v>
      </c>
      <c r="B16" s="64">
        <v>-143.11699999999999</v>
      </c>
      <c r="C16" s="94">
        <v>0</v>
      </c>
      <c r="G16" s="39"/>
      <c r="H16" s="52"/>
      <c r="I16" s="52"/>
      <c r="J16" s="52"/>
    </row>
    <row r="17" spans="1:10" s="97" customFormat="1" x14ac:dyDescent="0.25">
      <c r="A17" s="95" t="s">
        <v>72</v>
      </c>
      <c r="B17" s="96">
        <f>B15+B16</f>
        <v>1473.58</v>
      </c>
      <c r="C17" s="96">
        <f>C15+C16</f>
        <v>0</v>
      </c>
      <c r="G17" s="98"/>
      <c r="H17" s="99"/>
      <c r="I17" s="99"/>
      <c r="J17" s="99"/>
    </row>
    <row r="18" spans="1:10" x14ac:dyDescent="0.25">
      <c r="A18" s="3" t="s">
        <v>32</v>
      </c>
      <c r="B18" s="92">
        <v>526113.69099999999</v>
      </c>
      <c r="C18" s="64">
        <v>289848</v>
      </c>
      <c r="G18" s="54"/>
      <c r="H18" s="52"/>
      <c r="I18" s="52"/>
      <c r="J18" s="52"/>
    </row>
    <row r="19" spans="1:10" x14ac:dyDescent="0.25">
      <c r="A19" s="3" t="s">
        <v>87</v>
      </c>
      <c r="B19" s="101">
        <v>294.86799999999999</v>
      </c>
      <c r="C19" s="100">
        <v>0</v>
      </c>
      <c r="G19" s="54"/>
      <c r="H19" s="52"/>
      <c r="I19" s="52"/>
      <c r="J19" s="52"/>
    </row>
    <row r="20" spans="1:10" x14ac:dyDescent="0.25">
      <c r="A20" s="3" t="s">
        <v>33</v>
      </c>
      <c r="B20" s="64">
        <v>-518580.08600000001</v>
      </c>
      <c r="C20" s="64">
        <v>-218877</v>
      </c>
      <c r="G20" s="57"/>
      <c r="H20" s="52"/>
      <c r="I20" s="52"/>
      <c r="J20" s="52"/>
    </row>
    <row r="21" spans="1:10" x14ac:dyDescent="0.25">
      <c r="A21" s="3" t="s">
        <v>88</v>
      </c>
      <c r="B21" s="94">
        <v>0</v>
      </c>
      <c r="C21" s="100">
        <v>0</v>
      </c>
      <c r="G21" s="57"/>
      <c r="H21" s="52"/>
      <c r="I21" s="52"/>
      <c r="J21" s="52"/>
    </row>
    <row r="22" spans="1:10" ht="28.5" x14ac:dyDescent="0.25">
      <c r="A22" s="79" t="s">
        <v>57</v>
      </c>
      <c r="B22" s="92">
        <v>46649.995000000003</v>
      </c>
      <c r="C22" s="64">
        <v>36684</v>
      </c>
      <c r="G22" s="57"/>
      <c r="H22" s="52"/>
      <c r="I22" s="52"/>
      <c r="J22" s="52"/>
    </row>
    <row r="23" spans="1:10" x14ac:dyDescent="0.25">
      <c r="A23" s="3" t="s">
        <v>34</v>
      </c>
      <c r="B23" s="92">
        <v>2038269.3540000001</v>
      </c>
      <c r="C23" s="64">
        <v>222977</v>
      </c>
      <c r="G23" s="57"/>
      <c r="H23" s="52"/>
      <c r="I23" s="52"/>
      <c r="J23" s="52"/>
    </row>
    <row r="24" spans="1:10" x14ac:dyDescent="0.25">
      <c r="A24" s="3" t="s">
        <v>73</v>
      </c>
      <c r="B24" s="92">
        <v>8.5299999999999994</v>
      </c>
      <c r="C24" s="102">
        <v>0</v>
      </c>
      <c r="G24" s="57"/>
      <c r="H24" s="52"/>
      <c r="I24" s="52"/>
      <c r="J24" s="52"/>
    </row>
    <row r="25" spans="1:10" x14ac:dyDescent="0.25">
      <c r="A25" s="36" t="s">
        <v>58</v>
      </c>
      <c r="B25" s="103">
        <v>5392.7169999999996</v>
      </c>
      <c r="C25" s="72">
        <v>31031</v>
      </c>
      <c r="D25" s="32"/>
      <c r="G25" s="57"/>
      <c r="H25" s="52"/>
      <c r="I25" s="52"/>
      <c r="J25" s="52"/>
    </row>
    <row r="26" spans="1:10" ht="18.75" customHeight="1" x14ac:dyDescent="0.25">
      <c r="A26" s="34" t="s">
        <v>36</v>
      </c>
      <c r="B26" s="37">
        <f>SUM(B22:B25)</f>
        <v>2090320.5960000001</v>
      </c>
      <c r="C26" s="37">
        <f>SUM(C22:C25)</f>
        <v>290692</v>
      </c>
      <c r="G26" s="37"/>
      <c r="H26" s="52"/>
      <c r="I26" s="52"/>
      <c r="J26" s="52"/>
    </row>
    <row r="27" spans="1:10" x14ac:dyDescent="0.25">
      <c r="A27" s="34"/>
      <c r="B27" s="61"/>
      <c r="C27" s="60"/>
      <c r="G27" s="56"/>
      <c r="H27" s="52"/>
      <c r="I27" s="52"/>
      <c r="J27" s="52"/>
    </row>
    <row r="28" spans="1:10" x14ac:dyDescent="0.25">
      <c r="A28" s="78" t="s">
        <v>74</v>
      </c>
      <c r="B28" s="64">
        <v>-1084992.8840000001</v>
      </c>
      <c r="C28" s="64">
        <v>-753142</v>
      </c>
      <c r="G28" s="56"/>
      <c r="H28" s="52"/>
      <c r="I28" s="52"/>
      <c r="J28" s="52"/>
    </row>
    <row r="29" spans="1:10" ht="29.25" x14ac:dyDescent="0.25">
      <c r="A29" s="46" t="s">
        <v>59</v>
      </c>
      <c r="B29" s="64">
        <f>-66870.54+[1]Лист3!V16-[1]Лист3!V17</f>
        <v>-64226.539999999994</v>
      </c>
      <c r="C29" s="72">
        <v>15940</v>
      </c>
      <c r="G29" s="57"/>
      <c r="H29" s="52"/>
      <c r="I29" s="52"/>
      <c r="J29" s="52"/>
    </row>
    <row r="30" spans="1:10" ht="18.75" thickBot="1" x14ac:dyDescent="0.3">
      <c r="A30" s="38" t="s">
        <v>75</v>
      </c>
      <c r="B30" s="62">
        <f>B28+B29</f>
        <v>-1149219.4240000001</v>
      </c>
      <c r="C30" s="62">
        <f>C28+C29</f>
        <v>-737202</v>
      </c>
      <c r="F30" s="33"/>
      <c r="G30" s="55"/>
      <c r="H30" s="52"/>
      <c r="I30" s="52"/>
      <c r="J30" s="52"/>
    </row>
    <row r="31" spans="1:10" ht="18.75" thickTop="1" x14ac:dyDescent="0.25">
      <c r="B31" s="51"/>
      <c r="C31" s="51"/>
      <c r="F31" s="30"/>
      <c r="G31" s="51"/>
      <c r="H31" s="52"/>
      <c r="I31" s="52"/>
      <c r="J31" s="52"/>
    </row>
    <row r="32" spans="1:10" ht="18.75" thickBot="1" x14ac:dyDescent="0.3">
      <c r="A32" s="33" t="s">
        <v>60</v>
      </c>
      <c r="B32" s="104">
        <f>B12+B26+B30+B17</f>
        <v>1579919.1750000003</v>
      </c>
      <c r="C32" s="73">
        <f>C12+C26+C30+C17</f>
        <v>180006</v>
      </c>
      <c r="F32" s="30"/>
      <c r="G32" s="51"/>
      <c r="H32" s="52"/>
      <c r="I32" s="52"/>
      <c r="J32" s="52"/>
    </row>
    <row r="33" spans="1:10" ht="18.75" thickTop="1" x14ac:dyDescent="0.25">
      <c r="A33" s="40"/>
      <c r="B33" s="39"/>
      <c r="C33" s="60"/>
      <c r="G33" s="56"/>
      <c r="H33" s="52"/>
      <c r="I33" s="52"/>
      <c r="J33" s="52"/>
    </row>
    <row r="34" spans="1:10" x14ac:dyDescent="0.25">
      <c r="A34" s="3" t="s">
        <v>35</v>
      </c>
      <c r="B34" s="105">
        <v>-147600</v>
      </c>
      <c r="C34" s="105">
        <v>-13655</v>
      </c>
      <c r="G34" s="43"/>
      <c r="H34" s="52"/>
      <c r="I34" s="52"/>
      <c r="J34" s="52"/>
    </row>
    <row r="35" spans="1:10" ht="18.75" thickBot="1" x14ac:dyDescent="0.3">
      <c r="A35" s="40" t="s">
        <v>37</v>
      </c>
      <c r="B35" s="74">
        <f>B32+B34</f>
        <v>1432319.1750000003</v>
      </c>
      <c r="C35" s="74">
        <f>C32+C34</f>
        <v>166351</v>
      </c>
      <c r="G35" s="41"/>
      <c r="H35" s="52"/>
      <c r="I35" s="52"/>
      <c r="J35" s="52"/>
    </row>
    <row r="36" spans="1:10" ht="18.75" thickTop="1" x14ac:dyDescent="0.25">
      <c r="A36" s="40"/>
      <c r="B36" s="41"/>
      <c r="C36" s="39"/>
      <c r="G36" s="39"/>
      <c r="H36" s="52"/>
      <c r="I36" s="52"/>
      <c r="J36" s="52"/>
    </row>
    <row r="37" spans="1:10" ht="18.75" thickBot="1" x14ac:dyDescent="0.3">
      <c r="A37" s="40" t="s">
        <v>38</v>
      </c>
      <c r="B37" s="63">
        <f>B35</f>
        <v>1432319.1750000003</v>
      </c>
      <c r="C37" s="63">
        <f>C35</f>
        <v>166351</v>
      </c>
      <c r="G37" s="41"/>
      <c r="H37" s="52"/>
      <c r="I37" s="52"/>
      <c r="J37" s="52"/>
    </row>
    <row r="38" spans="1:10" ht="18.75" thickTop="1" x14ac:dyDescent="0.25">
      <c r="A38" s="40" t="s">
        <v>39</v>
      </c>
      <c r="B38" s="106">
        <f>B37*1000/442584137</f>
        <v>3.2362641478946639</v>
      </c>
      <c r="C38" s="106">
        <f>C37/387349513*1000</f>
        <v>0.42945968541852797</v>
      </c>
      <c r="G38" s="42"/>
      <c r="H38" s="52"/>
      <c r="I38" s="52"/>
      <c r="J38" s="52"/>
    </row>
    <row r="39" spans="1:10" x14ac:dyDescent="0.25">
      <c r="A39" s="3"/>
      <c r="B39" s="4"/>
      <c r="C39" s="30"/>
      <c r="E39" s="52"/>
      <c r="F39" s="52"/>
      <c r="G39" s="52"/>
      <c r="H39" s="52"/>
      <c r="I39" s="52"/>
      <c r="J39" s="52"/>
    </row>
    <row r="40" spans="1:10" x14ac:dyDescent="0.25">
      <c r="A40" s="3" t="s">
        <v>30</v>
      </c>
      <c r="B40" s="3"/>
      <c r="C40" s="44" t="s">
        <v>52</v>
      </c>
      <c r="E40" s="52"/>
      <c r="F40" s="52"/>
      <c r="G40" s="52"/>
      <c r="H40" s="52"/>
      <c r="I40" s="52"/>
      <c r="J40" s="52"/>
    </row>
    <row r="41" spans="1:10" x14ac:dyDescent="0.25">
      <c r="A41" s="3"/>
      <c r="B41" s="3"/>
      <c r="C41" s="44"/>
      <c r="E41" s="52"/>
      <c r="F41" s="52"/>
      <c r="G41" s="52"/>
      <c r="H41" s="52"/>
      <c r="I41" s="52"/>
      <c r="J41" s="52"/>
    </row>
    <row r="42" spans="1:10" x14ac:dyDescent="0.25">
      <c r="A42" s="3"/>
      <c r="B42" s="3"/>
      <c r="C42" s="44"/>
    </row>
    <row r="43" spans="1:10" x14ac:dyDescent="0.25">
      <c r="A43" s="47" t="s">
        <v>43</v>
      </c>
      <c r="B43" s="3"/>
      <c r="C43" s="44" t="s">
        <v>44</v>
      </c>
    </row>
    <row r="46" spans="1:10" x14ac:dyDescent="0.25">
      <c r="A46" s="3" t="s">
        <v>47</v>
      </c>
      <c r="B46" s="89">
        <v>1444973.648</v>
      </c>
      <c r="C46" s="89">
        <v>135880</v>
      </c>
    </row>
    <row r="47" spans="1:10" ht="29.25" x14ac:dyDescent="0.25">
      <c r="A47" s="71" t="s">
        <v>48</v>
      </c>
      <c r="B47" s="106">
        <v>3.2648563904584766</v>
      </c>
      <c r="C47" s="106">
        <v>0.35079429672601659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I11" sqref="I11"/>
    </sheetView>
  </sheetViews>
  <sheetFormatPr defaultRowHeight="15.75" x14ac:dyDescent="0.2"/>
  <cols>
    <col min="1" max="1" width="62.140625" style="107" customWidth="1"/>
    <col min="2" max="2" width="27.7109375" style="107" customWidth="1"/>
    <col min="3" max="3" width="24.28515625" style="109" customWidth="1"/>
    <col min="4" max="256" width="9.140625" style="107"/>
    <col min="257" max="257" width="62.140625" style="107" customWidth="1"/>
    <col min="258" max="258" width="27.7109375" style="107" customWidth="1"/>
    <col min="259" max="259" width="24.28515625" style="107" customWidth="1"/>
    <col min="260" max="512" width="9.140625" style="107"/>
    <col min="513" max="513" width="62.140625" style="107" customWidth="1"/>
    <col min="514" max="514" width="27.7109375" style="107" customWidth="1"/>
    <col min="515" max="515" width="24.28515625" style="107" customWidth="1"/>
    <col min="516" max="768" width="9.140625" style="107"/>
    <col min="769" max="769" width="62.140625" style="107" customWidth="1"/>
    <col min="770" max="770" width="27.7109375" style="107" customWidth="1"/>
    <col min="771" max="771" width="24.28515625" style="107" customWidth="1"/>
    <col min="772" max="1024" width="9.140625" style="107"/>
    <col min="1025" max="1025" width="62.140625" style="107" customWidth="1"/>
    <col min="1026" max="1026" width="27.7109375" style="107" customWidth="1"/>
    <col min="1027" max="1027" width="24.28515625" style="107" customWidth="1"/>
    <col min="1028" max="1280" width="9.140625" style="107"/>
    <col min="1281" max="1281" width="62.140625" style="107" customWidth="1"/>
    <col min="1282" max="1282" width="27.7109375" style="107" customWidth="1"/>
    <col min="1283" max="1283" width="24.28515625" style="107" customWidth="1"/>
    <col min="1284" max="1536" width="9.140625" style="107"/>
    <col min="1537" max="1537" width="62.140625" style="107" customWidth="1"/>
    <col min="1538" max="1538" width="27.7109375" style="107" customWidth="1"/>
    <col min="1539" max="1539" width="24.28515625" style="107" customWidth="1"/>
    <col min="1540" max="1792" width="9.140625" style="107"/>
    <col min="1793" max="1793" width="62.140625" style="107" customWidth="1"/>
    <col min="1794" max="1794" width="27.7109375" style="107" customWidth="1"/>
    <col min="1795" max="1795" width="24.28515625" style="107" customWidth="1"/>
    <col min="1796" max="2048" width="9.140625" style="107"/>
    <col min="2049" max="2049" width="62.140625" style="107" customWidth="1"/>
    <col min="2050" max="2050" width="27.7109375" style="107" customWidth="1"/>
    <col min="2051" max="2051" width="24.28515625" style="107" customWidth="1"/>
    <col min="2052" max="2304" width="9.140625" style="107"/>
    <col min="2305" max="2305" width="62.140625" style="107" customWidth="1"/>
    <col min="2306" max="2306" width="27.7109375" style="107" customWidth="1"/>
    <col min="2307" max="2307" width="24.28515625" style="107" customWidth="1"/>
    <col min="2308" max="2560" width="9.140625" style="107"/>
    <col min="2561" max="2561" width="62.140625" style="107" customWidth="1"/>
    <col min="2562" max="2562" width="27.7109375" style="107" customWidth="1"/>
    <col min="2563" max="2563" width="24.28515625" style="107" customWidth="1"/>
    <col min="2564" max="2816" width="9.140625" style="107"/>
    <col min="2817" max="2817" width="62.140625" style="107" customWidth="1"/>
    <col min="2818" max="2818" width="27.7109375" style="107" customWidth="1"/>
    <col min="2819" max="2819" width="24.28515625" style="107" customWidth="1"/>
    <col min="2820" max="3072" width="9.140625" style="107"/>
    <col min="3073" max="3073" width="62.140625" style="107" customWidth="1"/>
    <col min="3074" max="3074" width="27.7109375" style="107" customWidth="1"/>
    <col min="3075" max="3075" width="24.28515625" style="107" customWidth="1"/>
    <col min="3076" max="3328" width="9.140625" style="107"/>
    <col min="3329" max="3329" width="62.140625" style="107" customWidth="1"/>
    <col min="3330" max="3330" width="27.7109375" style="107" customWidth="1"/>
    <col min="3331" max="3331" width="24.28515625" style="107" customWidth="1"/>
    <col min="3332" max="3584" width="9.140625" style="107"/>
    <col min="3585" max="3585" width="62.140625" style="107" customWidth="1"/>
    <col min="3586" max="3586" width="27.7109375" style="107" customWidth="1"/>
    <col min="3587" max="3587" width="24.28515625" style="107" customWidth="1"/>
    <col min="3588" max="3840" width="9.140625" style="107"/>
    <col min="3841" max="3841" width="62.140625" style="107" customWidth="1"/>
    <col min="3842" max="3842" width="27.7109375" style="107" customWidth="1"/>
    <col min="3843" max="3843" width="24.28515625" style="107" customWidth="1"/>
    <col min="3844" max="4096" width="9.140625" style="107"/>
    <col min="4097" max="4097" width="62.140625" style="107" customWidth="1"/>
    <col min="4098" max="4098" width="27.7109375" style="107" customWidth="1"/>
    <col min="4099" max="4099" width="24.28515625" style="107" customWidth="1"/>
    <col min="4100" max="4352" width="9.140625" style="107"/>
    <col min="4353" max="4353" width="62.140625" style="107" customWidth="1"/>
    <col min="4354" max="4354" width="27.7109375" style="107" customWidth="1"/>
    <col min="4355" max="4355" width="24.28515625" style="107" customWidth="1"/>
    <col min="4356" max="4608" width="9.140625" style="107"/>
    <col min="4609" max="4609" width="62.140625" style="107" customWidth="1"/>
    <col min="4610" max="4610" width="27.7109375" style="107" customWidth="1"/>
    <col min="4611" max="4611" width="24.28515625" style="107" customWidth="1"/>
    <col min="4612" max="4864" width="9.140625" style="107"/>
    <col min="4865" max="4865" width="62.140625" style="107" customWidth="1"/>
    <col min="4866" max="4866" width="27.7109375" style="107" customWidth="1"/>
    <col min="4867" max="4867" width="24.28515625" style="107" customWidth="1"/>
    <col min="4868" max="5120" width="9.140625" style="107"/>
    <col min="5121" max="5121" width="62.140625" style="107" customWidth="1"/>
    <col min="5122" max="5122" width="27.7109375" style="107" customWidth="1"/>
    <col min="5123" max="5123" width="24.28515625" style="107" customWidth="1"/>
    <col min="5124" max="5376" width="9.140625" style="107"/>
    <col min="5377" max="5377" width="62.140625" style="107" customWidth="1"/>
    <col min="5378" max="5378" width="27.7109375" style="107" customWidth="1"/>
    <col min="5379" max="5379" width="24.28515625" style="107" customWidth="1"/>
    <col min="5380" max="5632" width="9.140625" style="107"/>
    <col min="5633" max="5633" width="62.140625" style="107" customWidth="1"/>
    <col min="5634" max="5634" width="27.7109375" style="107" customWidth="1"/>
    <col min="5635" max="5635" width="24.28515625" style="107" customWidth="1"/>
    <col min="5636" max="5888" width="9.140625" style="107"/>
    <col min="5889" max="5889" width="62.140625" style="107" customWidth="1"/>
    <col min="5890" max="5890" width="27.7109375" style="107" customWidth="1"/>
    <col min="5891" max="5891" width="24.28515625" style="107" customWidth="1"/>
    <col min="5892" max="6144" width="9.140625" style="107"/>
    <col min="6145" max="6145" width="62.140625" style="107" customWidth="1"/>
    <col min="6146" max="6146" width="27.7109375" style="107" customWidth="1"/>
    <col min="6147" max="6147" width="24.28515625" style="107" customWidth="1"/>
    <col min="6148" max="6400" width="9.140625" style="107"/>
    <col min="6401" max="6401" width="62.140625" style="107" customWidth="1"/>
    <col min="6402" max="6402" width="27.7109375" style="107" customWidth="1"/>
    <col min="6403" max="6403" width="24.28515625" style="107" customWidth="1"/>
    <col min="6404" max="6656" width="9.140625" style="107"/>
    <col min="6657" max="6657" width="62.140625" style="107" customWidth="1"/>
    <col min="6658" max="6658" width="27.7109375" style="107" customWidth="1"/>
    <col min="6659" max="6659" width="24.28515625" style="107" customWidth="1"/>
    <col min="6660" max="6912" width="9.140625" style="107"/>
    <col min="6913" max="6913" width="62.140625" style="107" customWidth="1"/>
    <col min="6914" max="6914" width="27.7109375" style="107" customWidth="1"/>
    <col min="6915" max="6915" width="24.28515625" style="107" customWidth="1"/>
    <col min="6916" max="7168" width="9.140625" style="107"/>
    <col min="7169" max="7169" width="62.140625" style="107" customWidth="1"/>
    <col min="7170" max="7170" width="27.7109375" style="107" customWidth="1"/>
    <col min="7171" max="7171" width="24.28515625" style="107" customWidth="1"/>
    <col min="7172" max="7424" width="9.140625" style="107"/>
    <col min="7425" max="7425" width="62.140625" style="107" customWidth="1"/>
    <col min="7426" max="7426" width="27.7109375" style="107" customWidth="1"/>
    <col min="7427" max="7427" width="24.28515625" style="107" customWidth="1"/>
    <col min="7428" max="7680" width="9.140625" style="107"/>
    <col min="7681" max="7681" width="62.140625" style="107" customWidth="1"/>
    <col min="7682" max="7682" width="27.7109375" style="107" customWidth="1"/>
    <col min="7683" max="7683" width="24.28515625" style="107" customWidth="1"/>
    <col min="7684" max="7936" width="9.140625" style="107"/>
    <col min="7937" max="7937" width="62.140625" style="107" customWidth="1"/>
    <col min="7938" max="7938" width="27.7109375" style="107" customWidth="1"/>
    <col min="7939" max="7939" width="24.28515625" style="107" customWidth="1"/>
    <col min="7940" max="8192" width="9.140625" style="107"/>
    <col min="8193" max="8193" width="62.140625" style="107" customWidth="1"/>
    <col min="8194" max="8194" width="27.7109375" style="107" customWidth="1"/>
    <col min="8195" max="8195" width="24.28515625" style="107" customWidth="1"/>
    <col min="8196" max="8448" width="9.140625" style="107"/>
    <col min="8449" max="8449" width="62.140625" style="107" customWidth="1"/>
    <col min="8450" max="8450" width="27.7109375" style="107" customWidth="1"/>
    <col min="8451" max="8451" width="24.28515625" style="107" customWidth="1"/>
    <col min="8452" max="8704" width="9.140625" style="107"/>
    <col min="8705" max="8705" width="62.140625" style="107" customWidth="1"/>
    <col min="8706" max="8706" width="27.7109375" style="107" customWidth="1"/>
    <col min="8707" max="8707" width="24.28515625" style="107" customWidth="1"/>
    <col min="8708" max="8960" width="9.140625" style="107"/>
    <col min="8961" max="8961" width="62.140625" style="107" customWidth="1"/>
    <col min="8962" max="8962" width="27.7109375" style="107" customWidth="1"/>
    <col min="8963" max="8963" width="24.28515625" style="107" customWidth="1"/>
    <col min="8964" max="9216" width="9.140625" style="107"/>
    <col min="9217" max="9217" width="62.140625" style="107" customWidth="1"/>
    <col min="9218" max="9218" width="27.7109375" style="107" customWidth="1"/>
    <col min="9219" max="9219" width="24.28515625" style="107" customWidth="1"/>
    <col min="9220" max="9472" width="9.140625" style="107"/>
    <col min="9473" max="9473" width="62.140625" style="107" customWidth="1"/>
    <col min="9474" max="9474" width="27.7109375" style="107" customWidth="1"/>
    <col min="9475" max="9475" width="24.28515625" style="107" customWidth="1"/>
    <col min="9476" max="9728" width="9.140625" style="107"/>
    <col min="9729" max="9729" width="62.140625" style="107" customWidth="1"/>
    <col min="9730" max="9730" width="27.7109375" style="107" customWidth="1"/>
    <col min="9731" max="9731" width="24.28515625" style="107" customWidth="1"/>
    <col min="9732" max="9984" width="9.140625" style="107"/>
    <col min="9985" max="9985" width="62.140625" style="107" customWidth="1"/>
    <col min="9986" max="9986" width="27.7109375" style="107" customWidth="1"/>
    <col min="9987" max="9987" width="24.28515625" style="107" customWidth="1"/>
    <col min="9988" max="10240" width="9.140625" style="107"/>
    <col min="10241" max="10241" width="62.140625" style="107" customWidth="1"/>
    <col min="10242" max="10242" width="27.7109375" style="107" customWidth="1"/>
    <col min="10243" max="10243" width="24.28515625" style="107" customWidth="1"/>
    <col min="10244" max="10496" width="9.140625" style="107"/>
    <col min="10497" max="10497" width="62.140625" style="107" customWidth="1"/>
    <col min="10498" max="10498" width="27.7109375" style="107" customWidth="1"/>
    <col min="10499" max="10499" width="24.28515625" style="107" customWidth="1"/>
    <col min="10500" max="10752" width="9.140625" style="107"/>
    <col min="10753" max="10753" width="62.140625" style="107" customWidth="1"/>
    <col min="10754" max="10754" width="27.7109375" style="107" customWidth="1"/>
    <col min="10755" max="10755" width="24.28515625" style="107" customWidth="1"/>
    <col min="10756" max="11008" width="9.140625" style="107"/>
    <col min="11009" max="11009" width="62.140625" style="107" customWidth="1"/>
    <col min="11010" max="11010" width="27.7109375" style="107" customWidth="1"/>
    <col min="11011" max="11011" width="24.28515625" style="107" customWidth="1"/>
    <col min="11012" max="11264" width="9.140625" style="107"/>
    <col min="11265" max="11265" width="62.140625" style="107" customWidth="1"/>
    <col min="11266" max="11266" width="27.7109375" style="107" customWidth="1"/>
    <col min="11267" max="11267" width="24.28515625" style="107" customWidth="1"/>
    <col min="11268" max="11520" width="9.140625" style="107"/>
    <col min="11521" max="11521" width="62.140625" style="107" customWidth="1"/>
    <col min="11522" max="11522" width="27.7109375" style="107" customWidth="1"/>
    <col min="11523" max="11523" width="24.28515625" style="107" customWidth="1"/>
    <col min="11524" max="11776" width="9.140625" style="107"/>
    <col min="11777" max="11777" width="62.140625" style="107" customWidth="1"/>
    <col min="11778" max="11778" width="27.7109375" style="107" customWidth="1"/>
    <col min="11779" max="11779" width="24.28515625" style="107" customWidth="1"/>
    <col min="11780" max="12032" width="9.140625" style="107"/>
    <col min="12033" max="12033" width="62.140625" style="107" customWidth="1"/>
    <col min="12034" max="12034" width="27.7109375" style="107" customWidth="1"/>
    <col min="12035" max="12035" width="24.28515625" style="107" customWidth="1"/>
    <col min="12036" max="12288" width="9.140625" style="107"/>
    <col min="12289" max="12289" width="62.140625" style="107" customWidth="1"/>
    <col min="12290" max="12290" width="27.7109375" style="107" customWidth="1"/>
    <col min="12291" max="12291" width="24.28515625" style="107" customWidth="1"/>
    <col min="12292" max="12544" width="9.140625" style="107"/>
    <col min="12545" max="12545" width="62.140625" style="107" customWidth="1"/>
    <col min="12546" max="12546" width="27.7109375" style="107" customWidth="1"/>
    <col min="12547" max="12547" width="24.28515625" style="107" customWidth="1"/>
    <col min="12548" max="12800" width="9.140625" style="107"/>
    <col min="12801" max="12801" width="62.140625" style="107" customWidth="1"/>
    <col min="12802" max="12802" width="27.7109375" style="107" customWidth="1"/>
    <col min="12803" max="12803" width="24.28515625" style="107" customWidth="1"/>
    <col min="12804" max="13056" width="9.140625" style="107"/>
    <col min="13057" max="13057" width="62.140625" style="107" customWidth="1"/>
    <col min="13058" max="13058" width="27.7109375" style="107" customWidth="1"/>
    <col min="13059" max="13059" width="24.28515625" style="107" customWidth="1"/>
    <col min="13060" max="13312" width="9.140625" style="107"/>
    <col min="13313" max="13313" width="62.140625" style="107" customWidth="1"/>
    <col min="13314" max="13314" width="27.7109375" style="107" customWidth="1"/>
    <col min="13315" max="13315" width="24.28515625" style="107" customWidth="1"/>
    <col min="13316" max="13568" width="9.140625" style="107"/>
    <col min="13569" max="13569" width="62.140625" style="107" customWidth="1"/>
    <col min="13570" max="13570" width="27.7109375" style="107" customWidth="1"/>
    <col min="13571" max="13571" width="24.28515625" style="107" customWidth="1"/>
    <col min="13572" max="13824" width="9.140625" style="107"/>
    <col min="13825" max="13825" width="62.140625" style="107" customWidth="1"/>
    <col min="13826" max="13826" width="27.7109375" style="107" customWidth="1"/>
    <col min="13827" max="13827" width="24.28515625" style="107" customWidth="1"/>
    <col min="13828" max="14080" width="9.140625" style="107"/>
    <col min="14081" max="14081" width="62.140625" style="107" customWidth="1"/>
    <col min="14082" max="14082" width="27.7109375" style="107" customWidth="1"/>
    <col min="14083" max="14083" width="24.28515625" style="107" customWidth="1"/>
    <col min="14084" max="14336" width="9.140625" style="107"/>
    <col min="14337" max="14337" width="62.140625" style="107" customWidth="1"/>
    <col min="14338" max="14338" width="27.7109375" style="107" customWidth="1"/>
    <col min="14339" max="14339" width="24.28515625" style="107" customWidth="1"/>
    <col min="14340" max="14592" width="9.140625" style="107"/>
    <col min="14593" max="14593" width="62.140625" style="107" customWidth="1"/>
    <col min="14594" max="14594" width="27.7109375" style="107" customWidth="1"/>
    <col min="14595" max="14595" width="24.28515625" style="107" customWidth="1"/>
    <col min="14596" max="14848" width="9.140625" style="107"/>
    <col min="14849" max="14849" width="62.140625" style="107" customWidth="1"/>
    <col min="14850" max="14850" width="27.7109375" style="107" customWidth="1"/>
    <col min="14851" max="14851" width="24.28515625" style="107" customWidth="1"/>
    <col min="14852" max="15104" width="9.140625" style="107"/>
    <col min="15105" max="15105" width="62.140625" style="107" customWidth="1"/>
    <col min="15106" max="15106" width="27.7109375" style="107" customWidth="1"/>
    <col min="15107" max="15107" width="24.28515625" style="107" customWidth="1"/>
    <col min="15108" max="15360" width="9.140625" style="107"/>
    <col min="15361" max="15361" width="62.140625" style="107" customWidth="1"/>
    <col min="15362" max="15362" width="27.7109375" style="107" customWidth="1"/>
    <col min="15363" max="15363" width="24.28515625" style="107" customWidth="1"/>
    <col min="15364" max="15616" width="9.140625" style="107"/>
    <col min="15617" max="15617" width="62.140625" style="107" customWidth="1"/>
    <col min="15618" max="15618" width="27.7109375" style="107" customWidth="1"/>
    <col min="15619" max="15619" width="24.28515625" style="107" customWidth="1"/>
    <col min="15620" max="15872" width="9.140625" style="107"/>
    <col min="15873" max="15873" width="62.140625" style="107" customWidth="1"/>
    <col min="15874" max="15874" width="27.7109375" style="107" customWidth="1"/>
    <col min="15875" max="15875" width="24.28515625" style="107" customWidth="1"/>
    <col min="15876" max="16128" width="9.140625" style="107"/>
    <col min="16129" max="16129" width="62.140625" style="107" customWidth="1"/>
    <col min="16130" max="16130" width="27.7109375" style="107" customWidth="1"/>
    <col min="16131" max="16131" width="24.28515625" style="107" customWidth="1"/>
    <col min="16132" max="16384" width="9.140625" style="107"/>
  </cols>
  <sheetData>
    <row r="1" spans="1:3" x14ac:dyDescent="0.2">
      <c r="A1" s="125"/>
      <c r="B1" s="125"/>
      <c r="C1" s="126"/>
    </row>
    <row r="2" spans="1:3" x14ac:dyDescent="0.2">
      <c r="A2" s="127" t="s">
        <v>115</v>
      </c>
      <c r="B2" s="127"/>
      <c r="C2" s="127"/>
    </row>
    <row r="3" spans="1:3" x14ac:dyDescent="0.2">
      <c r="A3" s="127" t="s">
        <v>116</v>
      </c>
      <c r="B3" s="128"/>
      <c r="C3" s="128"/>
    </row>
    <row r="4" spans="1:3" x14ac:dyDescent="0.2">
      <c r="A4" s="127" t="s">
        <v>118</v>
      </c>
      <c r="B4" s="128"/>
      <c r="C4" s="128"/>
    </row>
    <row r="5" spans="1:3" x14ac:dyDescent="0.2">
      <c r="A5" s="127" t="s">
        <v>117</v>
      </c>
      <c r="B5" s="128"/>
      <c r="C5" s="128"/>
    </row>
    <row r="6" spans="1:3" x14ac:dyDescent="0.2">
      <c r="A6" s="108"/>
      <c r="B6" s="108"/>
      <c r="C6" s="108"/>
    </row>
    <row r="7" spans="1:3" ht="16.5" thickBot="1" x14ac:dyDescent="0.25"/>
    <row r="8" spans="1:3" ht="45.75" thickBot="1" x14ac:dyDescent="0.25">
      <c r="A8" s="110" t="s">
        <v>91</v>
      </c>
      <c r="B8" s="111" t="s">
        <v>92</v>
      </c>
      <c r="C8" s="111" t="s">
        <v>93</v>
      </c>
    </row>
    <row r="9" spans="1:3" ht="28.5" x14ac:dyDescent="0.2">
      <c r="A9" s="114" t="s">
        <v>94</v>
      </c>
      <c r="B9" s="115" t="s">
        <v>95</v>
      </c>
      <c r="C9" s="116">
        <v>8.1568561472547776E-2</v>
      </c>
    </row>
    <row r="10" spans="1:3" ht="28.5" x14ac:dyDescent="0.2">
      <c r="A10" s="117" t="s">
        <v>96</v>
      </c>
      <c r="B10" s="118" t="s">
        <v>97</v>
      </c>
      <c r="C10" s="116">
        <v>1.6417231302278852E-3</v>
      </c>
    </row>
    <row r="11" spans="1:3" ht="42.75" x14ac:dyDescent="0.2">
      <c r="A11" s="117" t="s">
        <v>98</v>
      </c>
      <c r="B11" s="118" t="s">
        <v>99</v>
      </c>
      <c r="C11" s="116">
        <v>6.1558113413156916E-2</v>
      </c>
    </row>
    <row r="12" spans="1:3" ht="42.75" x14ac:dyDescent="0.2">
      <c r="A12" s="117" t="s">
        <v>100</v>
      </c>
      <c r="B12" s="118" t="s">
        <v>97</v>
      </c>
      <c r="C12" s="116">
        <v>0</v>
      </c>
    </row>
    <row r="13" spans="1:3" x14ac:dyDescent="0.2">
      <c r="A13" s="119" t="s">
        <v>101</v>
      </c>
      <c r="B13" s="118" t="s">
        <v>102</v>
      </c>
      <c r="C13" s="116">
        <v>0.24535310031844573</v>
      </c>
    </row>
    <row r="14" spans="1:3" x14ac:dyDescent="0.2">
      <c r="A14" s="119" t="s">
        <v>103</v>
      </c>
      <c r="B14" s="118" t="s">
        <v>104</v>
      </c>
      <c r="C14" s="116">
        <v>0.14372967901382461</v>
      </c>
    </row>
    <row r="15" spans="1:3" x14ac:dyDescent="0.2">
      <c r="A15" s="119" t="s">
        <v>105</v>
      </c>
      <c r="B15" s="118" t="s">
        <v>106</v>
      </c>
      <c r="C15" s="116">
        <v>0.14372967901382461</v>
      </c>
    </row>
    <row r="16" spans="1:3" x14ac:dyDescent="0.2">
      <c r="A16" s="119" t="s">
        <v>107</v>
      </c>
      <c r="B16" s="118" t="s">
        <v>104</v>
      </c>
      <c r="C16" s="116">
        <v>0.13283700920414238</v>
      </c>
    </row>
    <row r="17" spans="1:3" x14ac:dyDescent="0.2">
      <c r="A17" s="119" t="s">
        <v>108</v>
      </c>
      <c r="B17" s="118" t="s">
        <v>109</v>
      </c>
      <c r="C17" s="116">
        <v>0.67315319042373967</v>
      </c>
    </row>
    <row r="18" spans="1:3" s="112" customFormat="1" ht="28.5" x14ac:dyDescent="0.2">
      <c r="A18" s="120" t="s">
        <v>110</v>
      </c>
      <c r="B18" s="121" t="s">
        <v>111</v>
      </c>
      <c r="C18" s="116">
        <v>2.5999999999999999E-3</v>
      </c>
    </row>
    <row r="19" spans="1:3" s="112" customFormat="1" ht="28.5" x14ac:dyDescent="0.2">
      <c r="A19" s="120" t="s">
        <v>112</v>
      </c>
      <c r="B19" s="121" t="s">
        <v>111</v>
      </c>
      <c r="C19" s="116">
        <v>5.4433125587480903E-2</v>
      </c>
    </row>
    <row r="20" spans="1:3" ht="29.25" thickBot="1" x14ac:dyDescent="0.25">
      <c r="A20" s="122" t="s">
        <v>113</v>
      </c>
      <c r="B20" s="123" t="s">
        <v>114</v>
      </c>
      <c r="C20" s="124">
        <v>0.24535310031844573</v>
      </c>
    </row>
    <row r="21" spans="1:3" x14ac:dyDescent="0.2">
      <c r="C21" s="109" t="s">
        <v>89</v>
      </c>
    </row>
    <row r="23" spans="1:3" x14ac:dyDescent="0.2">
      <c r="A23" s="113" t="s">
        <v>90</v>
      </c>
      <c r="C23" s="109" t="s">
        <v>89</v>
      </c>
    </row>
    <row r="25" spans="1:3" x14ac:dyDescent="0.2">
      <c r="C25" s="109" t="s">
        <v>89</v>
      </c>
    </row>
  </sheetData>
  <mergeCells count="5">
    <mergeCell ref="A3:C3"/>
    <mergeCell ref="A4:C4"/>
    <mergeCell ref="A5:C5"/>
    <mergeCell ref="A6:C6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офп</vt:lpstr>
      <vt:lpstr>осп</vt:lpstr>
      <vt:lpstr>Лист1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Нарбекова Мээрим Уланбековна</cp:lastModifiedBy>
  <cp:lastPrinted>2016-02-08T04:37:30Z</cp:lastPrinted>
  <dcterms:created xsi:type="dcterms:W3CDTF">1996-10-08T23:32:33Z</dcterms:created>
  <dcterms:modified xsi:type="dcterms:W3CDTF">2022-08-15T05:19:11Z</dcterms:modified>
</cp:coreProperties>
</file>