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4"/>
  </bookViews>
  <sheets>
    <sheet name="фао" sheetId="1" r:id="rId1"/>
    <sheet name="ткжо" sheetId="3" r:id="rId2"/>
    <sheet name="акжо" sheetId="2" r:id="rId3"/>
    <sheet name="Капитал" sheetId="4" r:id="rId4"/>
    <sheet name="эскертүүлөр" sheetId="7" r:id="rId5"/>
    <sheet name="пр 2" sheetId="6" r:id="rId6"/>
    <sheet name="экономикалык нормативдер" sheetId="5" r:id="rId7"/>
  </sheets>
  <externalReferences>
    <externalReference r:id="rId8"/>
  </externalReferences>
  <calcPr calcId="152511"/>
</workbook>
</file>

<file path=xl/calcChain.xml><?xml version="1.0" encoding="utf-8"?>
<calcChain xmlns="http://schemas.openxmlformats.org/spreadsheetml/2006/main">
  <c r="D16" i="4" l="1"/>
  <c r="D15" i="4"/>
  <c r="D14" i="4"/>
  <c r="D13" i="4"/>
  <c r="D11" i="4"/>
  <c r="D10" i="4"/>
  <c r="D9" i="4"/>
  <c r="C41" i="3"/>
  <c r="B41" i="3"/>
  <c r="B21" i="3"/>
  <c r="B22" i="3" s="1"/>
  <c r="B11" i="3"/>
  <c r="C10" i="3"/>
  <c r="C12" i="3" s="1"/>
  <c r="B7" i="3"/>
  <c r="B10" i="3" s="1"/>
  <c r="C22" i="3"/>
  <c r="C18" i="3"/>
  <c r="B18" i="3"/>
  <c r="C42" i="2"/>
  <c r="B42" i="2"/>
  <c r="C36" i="2"/>
  <c r="B36" i="2"/>
  <c r="B15" i="2"/>
  <c r="B28" i="2" s="1"/>
  <c r="B30" i="2" s="1"/>
  <c r="B44" i="2" s="1"/>
  <c r="B46" i="2" s="1"/>
  <c r="C15" i="2"/>
  <c r="C28" i="2" s="1"/>
  <c r="C30" i="2" s="1"/>
  <c r="C44" i="2" s="1"/>
  <c r="C46" i="2" s="1"/>
  <c r="B48" i="1"/>
  <c r="B41" i="1"/>
  <c r="B37" i="1"/>
  <c r="C27" i="1"/>
  <c r="C25" i="1"/>
  <c r="B12" i="3" l="1"/>
  <c r="B24" i="3" s="1"/>
  <c r="C24" i="3"/>
  <c r="C27" i="3" s="1"/>
  <c r="C29" i="3" s="1"/>
  <c r="C31" i="3" s="1"/>
  <c r="B27" i="3" l="1"/>
  <c r="B29" i="3" s="1"/>
  <c r="B31" i="3" s="1"/>
  <c r="B12" i="1" l="1"/>
  <c r="C17" i="4" l="1"/>
  <c r="B17" i="4"/>
  <c r="C12" i="4"/>
  <c r="D12" i="4" s="1"/>
  <c r="B12" i="4"/>
  <c r="D8" i="4"/>
  <c r="D7" i="4"/>
  <c r="D17" i="4" l="1"/>
  <c r="D50" i="1"/>
  <c r="C50" i="1"/>
  <c r="B50" i="1"/>
  <c r="D43" i="1"/>
  <c r="D22" i="1"/>
  <c r="D21" i="1"/>
  <c r="C21" i="1"/>
  <c r="B21" i="1"/>
  <c r="D18" i="1"/>
  <c r="C18" i="1"/>
  <c r="C22" i="1" s="1"/>
  <c r="B18" i="1"/>
  <c r="B13" i="1"/>
  <c r="D12" i="1"/>
  <c r="D13" i="1" s="1"/>
  <c r="C12" i="1"/>
  <c r="C13" i="1" s="1"/>
  <c r="D52" i="1" l="1"/>
  <c r="B22" i="1"/>
  <c r="B29" i="1"/>
  <c r="C29" i="1"/>
  <c r="D29" i="1"/>
  <c r="B43" i="1"/>
  <c r="B52" i="1" s="1"/>
  <c r="C43" i="1"/>
  <c r="C52" i="1" s="1"/>
</calcChain>
</file>

<file path=xl/sharedStrings.xml><?xml version="1.0" encoding="utf-8"?>
<sst xmlns="http://schemas.openxmlformats.org/spreadsheetml/2006/main" count="270" uniqueCount="230">
  <si>
    <t>КАПИТАЛ</t>
  </si>
  <si>
    <t>Сагындыков Ж.Ж.</t>
  </si>
  <si>
    <t>Дженбаева Э.Т.</t>
  </si>
  <si>
    <t>-</t>
  </si>
  <si>
    <t>миң сом</t>
  </si>
  <si>
    <t>Декабрь 2020 ж.</t>
  </si>
  <si>
    <t>АКТИВДЕР</t>
  </si>
  <si>
    <t>Акча каражаттары жана алардын эквиваленттери</t>
  </si>
  <si>
    <t>КРУБдун эсебиндеги калдыктар</t>
  </si>
  <si>
    <t>Коммерциялык банктардагы "ностро" эсеби</t>
  </si>
  <si>
    <t>Баанын түшүүсү боюнча жоготуулар үчүн кам</t>
  </si>
  <si>
    <t>Коммерциялык банктардагы жалпы ностро эсептери</t>
  </si>
  <si>
    <t>Акча рыногунун жалпы активдери</t>
  </si>
  <si>
    <t>Төлөөсүнө чейин кармалуучу инвестициялар</t>
  </si>
  <si>
    <t>Башка банктарда жана финансылык мекемелердеги каражаттар</t>
  </si>
  <si>
    <t>Башка банктарга жана финансылык мекемелерге берилген насыялар</t>
  </si>
  <si>
    <t>Минус чыгашаларды жана жоготууларды жабуу үчүн резерв</t>
  </si>
  <si>
    <t>Банктарга жана башка финансылык мекемелерге берилген насыялар</t>
  </si>
  <si>
    <t>Кардарларга берилген насыялар</t>
  </si>
  <si>
    <t>Кардарларга жалпы кредиттер</t>
  </si>
  <si>
    <t>Жалпы таза кредиттер</t>
  </si>
  <si>
    <t>Акыйкат наркы боюнча бааланган, финансылык аспаптар менен операциялардан таза түшүүлөр, андагы өзгөрүүлөр мезгил ичинде пайдалардын же чыгашалардын курамында чагылдырылат</t>
  </si>
  <si>
    <t>Негизги каражаттар жана материалдык эмес активдер</t>
  </si>
  <si>
    <t>Активдерди пайдалануу укугу</t>
  </si>
  <si>
    <t>Башка активдер</t>
  </si>
  <si>
    <t>“РЕПО” күрөө келишими менен чектелген</t>
  </si>
  <si>
    <t>Активдердин жыйынтыгы</t>
  </si>
  <si>
    <t>МИЛДЕТТЕНМЕЛЕР ЖАНА КАПИТАЛ</t>
  </si>
  <si>
    <t>МИЛДЕТТЕНМЕЛЕР</t>
  </si>
  <si>
    <t>Башка банкттардын жанан финасылык мекемелердин  эсептери жана аманттары</t>
  </si>
  <si>
    <t>Кардарлардын эсептери жана аманаттары</t>
  </si>
  <si>
    <t>Башка тартылган каражаттар</t>
  </si>
  <si>
    <t>Кезектеги налогтук кирешеге кредитордук карыз</t>
  </si>
  <si>
    <t>Кийинкиге калтырылган салык милдеттенмеси</t>
  </si>
  <si>
    <t>Тескери РЕПО операциялары</t>
  </si>
  <si>
    <t>Ижара милдеттенмелери</t>
  </si>
  <si>
    <t>Башка милдеттенмелер</t>
  </si>
  <si>
    <t>Милдеттенмелердин баары</t>
  </si>
  <si>
    <t>Уставдык капитал</t>
  </si>
  <si>
    <t>Кошумча төлөнгөн капитал</t>
  </si>
  <si>
    <t>Бөлүштүрүлбөгөн пайда</t>
  </si>
  <si>
    <t>Капитал жыйынтыгы</t>
  </si>
  <si>
    <t>Бардык милдеттенмелер жана капитал</t>
  </si>
  <si>
    <t>Башкарма Төрагасы</t>
  </si>
  <si>
    <t>Башкы бухгалтер</t>
  </si>
  <si>
    <t>Маалымат үчүн</t>
  </si>
  <si>
    <t>* Улуттук банктын талаптарына ылайык, финансы-кредит мекемелерине берилген насыялар боюнча баанын түшүүсүнө жөлөкпул</t>
  </si>
  <si>
    <t>* Улуттук банктын талаптарына ылайык, кардарларга берилген насыялар боюнча нарксыздануу жоготуулары үчүн жөлөкпул</t>
  </si>
  <si>
    <t>* Улуттук банктын талаптарына ылайык кепилдиктердин болжолдуу запастары</t>
  </si>
  <si>
    <t>Эффективдүү пайыздык ченди колдонуу менен эсептелген пайыздык киреше</t>
  </si>
  <si>
    <t>Таза пайыздык киреше</t>
  </si>
  <si>
    <t>Комиссиялык кирешелер</t>
  </si>
  <si>
    <t>Комиссиялык чыгашалар</t>
  </si>
  <si>
    <t>Чет өлкөлүк валюта менен операциялардан таза пайда</t>
  </si>
  <si>
    <t>Башка кирешелер</t>
  </si>
  <si>
    <t>Операциондук кирешелер</t>
  </si>
  <si>
    <t>Административдик жана операциондук кирешелер</t>
  </si>
  <si>
    <t>Операциондук чыгашалар</t>
  </si>
  <si>
    <t>Киреше салыгы боюнча чыгымдан мурун пайда</t>
  </si>
  <si>
    <t>Кирешеге карай салык боюнча чыгашалар</t>
  </si>
  <si>
    <t>Жалпы киреше</t>
  </si>
  <si>
    <t>Бир акцияга пайда</t>
  </si>
  <si>
    <t>* Улуттук банктын талаптарына ылайык пайда</t>
  </si>
  <si>
    <t>* Улуттук банктын талаптарына ылайык бир акциядан түшкөн киреше</t>
  </si>
  <si>
    <t>"КЫРГЫЗСТАН Коммерциялык банктын" ААКтын</t>
  </si>
  <si>
    <t>миң сом)</t>
  </si>
  <si>
    <t>РЕПО операциялары боюнча күрөөгө коюлган буюмдар</t>
  </si>
  <si>
    <t>Башка насыялык мекемелердеги акча каржаттары</t>
  </si>
  <si>
    <t>Кардарларга берилген ссудалар</t>
  </si>
  <si>
    <t>Операциялык милдеттенмелердин көбөйүшү/(азайышы)</t>
  </si>
  <si>
    <t>Насыя мекемелердин акча каражаттары</t>
  </si>
  <si>
    <t>Кардарлардын акча каражаттары</t>
  </si>
  <si>
    <t>РЕПО келишимдери</t>
  </si>
  <si>
    <t>ИНВЕСТИЦИЯЛЫК ИШТЕН АКЧА КАРАЖАТТАРЫНЫН КЫЙМЫЛЫ</t>
  </si>
  <si>
    <t>Негизги каражаттарды сатып алуу</t>
  </si>
  <si>
    <t>Негизги каражаттарды сатуудан киреше</t>
  </si>
  <si>
    <t>Тындырууга чейин кармалган инвестицияларды сатып алуу</t>
  </si>
  <si>
    <t>Тындырууга чейин кармалган инвестициялардын түшүүсү</t>
  </si>
  <si>
    <t>Инвестициялык ишмердигинен акча каражаттын таза агып чыгуусу</t>
  </si>
  <si>
    <t>КАРЖЫЛЫК ИШТЕН АКЧА КАРАЖАТТАРЫНЫН КЫЙМЫЛЫ</t>
  </si>
  <si>
    <t>Башка тартылган акча каражаттардын түшүүсү</t>
  </si>
  <si>
    <t>Башка тартылган акча каражаттарды тындыруу</t>
  </si>
  <si>
    <t>Ижара боюнча милдеттенмелерди төлөө</t>
  </si>
  <si>
    <t>КЫРГЫЗСТАН Коммерциялык банктын ААКтын</t>
  </si>
  <si>
    <t>Кошумча толонгон капитал</t>
  </si>
  <si>
    <t>Жалпы                капитал</t>
  </si>
  <si>
    <t xml:space="preserve">Акционердик капитал             </t>
  </si>
  <si>
    <t xml:space="preserve">2019-жылдын 31-декабрга </t>
  </si>
  <si>
    <t>Акцияларды чыгаруу</t>
  </si>
  <si>
    <t>Жылдык жалпы кирешенин жыйынтыгы</t>
  </si>
  <si>
    <t>Жарыяланган үлүштүк кирешелер</t>
  </si>
  <si>
    <t xml:space="preserve">Бөлүштүрүлбөгөн пайданы уставдык капиталга жана кошумча төлөнгөн капиталга которуу </t>
  </si>
  <si>
    <t>экономикалык нормативдердин сакталышы тууралуу</t>
  </si>
  <si>
    <t>МААЛЫМАТ</t>
  </si>
  <si>
    <t>"Коммерциялык банк КЫРГЫЗСТАН" ААК</t>
  </si>
  <si>
    <t xml:space="preserve"> 2021-жылдын III- квартал аралыгындагы</t>
  </si>
  <si>
    <t>2021-жылдын 01-октябрга карата абал боюнча</t>
  </si>
  <si>
    <t>Экономикалык нормативдердин аталышы жана банк капиталынын кошумча запасын колдоо                                              ("Капитал буфери" көрсөткүчү )</t>
  </si>
  <si>
    <t xml:space="preserve"> Нормативдин белгиленген мааниси</t>
  </si>
  <si>
    <t>Нормативдин иш жүзүндөгү мааниси</t>
  </si>
  <si>
    <t>Банк менен байланышы жок бир зайымчыга карата тобокелдиктин максималдуу өлчөмү (К1.1)</t>
  </si>
  <si>
    <t>Банк менен байланышы бар бир зайымчыга карата тобокелдиктин максималдуу өлчөмү (К1.2)</t>
  </si>
  <si>
    <t>Банкка банк менен байланышы жок банктар аралык жайгаштыруулар боюнча тобкелдиктин максималдуу өлчөмү (К1.3)</t>
  </si>
  <si>
    <t xml:space="preserve"> Банктын аффилирленген жагы болуп саналган башка банкка банктар аралык жайгаштыруу боюнча тобокелдиктин максималдуу өлчөмү  (К1.4)</t>
  </si>
  <si>
    <t>Кошунду капиталдын шайкештик коэффициенти (К2.1)</t>
  </si>
  <si>
    <t>Биринчи деңгээлдеги капиталдын шайкештик коэфициенти (К2.2)</t>
  </si>
  <si>
    <t>Биринчи деңгээлдеги негизги капиталы К2.3</t>
  </si>
  <si>
    <t>Левераж (К2.3)</t>
  </si>
  <si>
    <t>Банктын ликвиддүүлүгүнүн нормативи (К3.1)</t>
  </si>
  <si>
    <t>Узун ачык валюта позицияларынын кошунду чоңдугун бузуу күндөрүнүн саны (К4.2)</t>
  </si>
  <si>
    <t>Кыска ачык валюта позицияларынын кошунду чоңдугун бузуу күндөрүнүн саны  (К4.3)</t>
  </si>
  <si>
    <t>Банк капиталынын кошумча запасы ("Капитал буфери" көрсөткүчү)</t>
  </si>
  <si>
    <t>20%дан ашык эмес</t>
  </si>
  <si>
    <t>15%дан ашык эмес</t>
  </si>
  <si>
    <t>30%дан ашык эмес</t>
  </si>
  <si>
    <t>12%дан кем эмес</t>
  </si>
  <si>
    <t>6%дан кем эмес</t>
  </si>
  <si>
    <t>4.5%дан кем эмес</t>
  </si>
  <si>
    <t>8%дан кем эмес</t>
  </si>
  <si>
    <t xml:space="preserve"> 45%дан кем эмес</t>
  </si>
  <si>
    <t xml:space="preserve"> 20%дан ашык эмес</t>
  </si>
  <si>
    <t>18%ден кем эмес</t>
  </si>
  <si>
    <t xml:space="preserve">Кыргыз Республикасынын </t>
  </si>
  <si>
    <t xml:space="preserve">коммерциялык банктарынын </t>
  </si>
  <si>
    <t xml:space="preserve">финансылык отчетторун түзүүгө </t>
  </si>
  <si>
    <t xml:space="preserve">коюлган талаптар жөнүндө </t>
  </si>
  <si>
    <t>жобонун 2-тиркемеси</t>
  </si>
  <si>
    <t xml:space="preserve">Банктын башкаруу органдары кабыл ала турган чечимдерге </t>
  </si>
  <si>
    <t xml:space="preserve">олуттуу (тике же кыйыр) таасир бере турган адамдардын </t>
  </si>
  <si>
    <t>ТИЗМЕСИ</t>
  </si>
  <si>
    <t>Банктын толук аталышы: «Коммерциялык банк КЫРГЫЗСТАН» ачык акционердик коому</t>
  </si>
  <si>
    <t>Кыскартылган аталышы: «Коммерциялык банк КЫРГЫЗСТАН» ААК</t>
  </si>
  <si>
    <t>Банктын каттоо номери: 3903 – 3301 - ААК</t>
  </si>
  <si>
    <t>Почта дареги: 720033, Кыргыз Республикасы, Бишкек шаары, Тоголок Молдо көчөсү, 54А</t>
  </si>
  <si>
    <t>Акциялардын 5 жана андан көп пайыздарына ээлик кылган Банктын акционерлери (катышуучулары)</t>
  </si>
  <si>
    <t xml:space="preserve">Банктын башкаруу органдары кабыл ала турган чечимдерге 
олуттуу (тике же кыйыр) таасир бере турган адамдар 
</t>
  </si>
  <si>
    <t xml:space="preserve">Банктын акционерлери (катышуучулары) менен банктын башкаруу органдары кабыл ала турган чечимдерге кыйыр түрдө
(үчүнчү жактар аркылуу) олуттуу таасир бере турган адамдардын ортосундагы өз ара байланыштар 
</t>
  </si>
  <si>
    <t xml:space="preserve">№ </t>
  </si>
  <si>
    <t xml:space="preserve">Юридикалык жактын толук же кыскартылган фирмалык аталышы, юридикалык жана иш жүзүндөгү дарегин көрсөтүү менен/жеке жактын ФАА, жарандыгын көрсөтүү менен
</t>
  </si>
  <si>
    <t xml:space="preserve">Акционерге (катышуучуга) таандык болгон банктын акциялары (үлүшү) 
(банктын добуш берүүчү акцияларынын жалпы санынын пайызы) 
</t>
  </si>
  <si>
    <t>фирменное наименование</t>
  </si>
  <si>
    <t>акции (доли) банка (процент голосов к общему количеству голосующих акций (долей) банка</t>
  </si>
  <si>
    <t>юридического лица с указанием</t>
  </si>
  <si>
    <t>юридического и фактического адресов/ФИО физического лица с указанием гражданства</t>
  </si>
  <si>
    <t>1.</t>
  </si>
  <si>
    <t>Бабанова Ая Токтогуловна Кыргыз Республикасынын жараны</t>
  </si>
  <si>
    <t xml:space="preserve"> Сагындыков Ж.Ж.</t>
  </si>
  <si>
    <t xml:space="preserve">Башкы бухгалтер      </t>
  </si>
  <si>
    <t xml:space="preserve">  Финансылык отчеттуулукка эскертүүлөр</t>
  </si>
  <si>
    <t>Банктын толук аталышы: «Коммерциялык банк КЫРГЫЗСТАН » ачык акционердик коому</t>
  </si>
  <si>
    <t>Кыскартылган аталышы: «Коммерциялык банк КЫРГЫЗСТАН » ААК</t>
  </si>
  <si>
    <t xml:space="preserve">1. Отчеттук кварталдын ичинде Банк тарабынан баалуу кагаздар чыгарылган жок; </t>
  </si>
  <si>
    <t>2. Бардык ири акционерлердин жана акциялардын контролдук пакетин кармоочу акционерлердин тизмеси жана алардын үлүштөрү акциялардын саны менен формалар боюнча финансылык отчеттуулуктун 2-тиркемесинде көрсөтүлдү;</t>
  </si>
  <si>
    <t>3. Отчеттук чейректе банктын финансылык -чарбалык ишине таасир эткен олуттуу фактылар боюнча маалымат: жок</t>
  </si>
  <si>
    <t>4. Баалуу кагаздар рыногун жөнгө салуу боюнча ыйгарым укуктуу мамлекеттик органдын ченемдик укуктук актыларында каралган башка окуялар (фактылар) - жок</t>
  </si>
  <si>
    <t>7. Акциялардын (үлүштөрдүн) 5 жана андан ашык пайызынын ээлеринин тизмесинде, ошондой эле акциялардын (үлүштөрдүн) 5 жана андан ашык пайызынын ээлеринин үлүштөрүндө өзгөрүүлөр – болгон жок;</t>
  </si>
  <si>
    <t>8. Банктын уставдык капиталынын 20 жана андан ашык пайызына ээлик кылган юридикалык жактардын тизмесинде өзгөрүүлөр – болгон жок;</t>
  </si>
  <si>
    <t>9. Банктын реестринде анын добуш берүүчү акцияларынын (үлүштөрүнүн, пайларынын) 5 пайыздан ашыгына ээлик кылуучу – пайда болгон жок;</t>
  </si>
  <si>
    <t>10. Өлчөмү же мүлктүн баасы бүтүм түзүлгөн күнгө карата Банктын активдеринин 10 жана андан ашык пайызын түзгөн Банктын бир жолку бүтүмдөрү – болгон жок;</t>
  </si>
  <si>
    <t>11. Банктын активдеринин баасын бир жолу 10 пайыздан ашык көбөйтүүгө же азайтууга алып келген фактылар – болгон жок;</t>
  </si>
  <si>
    <t>12. Банктын таза кирешесин же таза чыгымдарын бир жолу 10 пайыздан ашык көбөйтүүгө же азайтууга алып келген фактылар – болгон жок;</t>
  </si>
  <si>
    <t>13. Банкты, анын туунду жана көз каранды компанияларын кайра уюштуруу болгон жок;</t>
  </si>
  <si>
    <t>14. Баалуу кагаздар боюнча эсептелген жана (же) төлөнө турган (төлөнгөн) кирешелер – болгон жок;</t>
  </si>
  <si>
    <t>16. Банктын баалуу кагаздарын төлөө (жабуу) – болгон жок;</t>
  </si>
  <si>
    <t>17. Баалуу кагаздар рыногун жөнгө салуу боюнча ыйгарым укуктуу мамлекеттик органдын ченемдик укуктук актыларында каралган башка окуялар (фактылар) – болгон жок;</t>
  </si>
  <si>
    <t>18. Банктын башкаруу органдары тарабынан кабыл алынган чечимдерге олуттуу (түз же кыйыр) таасир тийгизген адамдардын тизмеси финансылык отчеттун 2-тиркемесинде көрсөтүлгөн;</t>
  </si>
  <si>
    <t>19. Банктык топтун башкы компаниясы - Банктын башкаруу органдары тарабынан кабыл алынган чечимдерге олуттуу (түз же кыйыр) таасир тийгизген адамдардын тизмеси жок;</t>
  </si>
  <si>
    <t>20. Туунду компаниялар, алардын акционерлери жана банктык топтун туунду компанияларынын башкаруу органдары кабыл алган чечимдерге олуттуу (түз же кыйыр) таасирин тийгизген адамдар - Банк жөнүндө маалымат жок;</t>
  </si>
  <si>
    <t>21. Туунду компаниялар, алардын акционерлери жана банктык топтун туунду компанияларынын башкаруу органдары кабыл алган чечимдерге олуттуу (тикелей же кыйыр) таасир тийгизген адамдар жөнүндө маалыматтар Банкта жок;</t>
  </si>
  <si>
    <t>22. Банктык топтун түзүмү жөнүндө маалымат жок.</t>
  </si>
  <si>
    <t>Башкарма Төрагасы  Сагындыков Ж.Ж.</t>
  </si>
  <si>
    <t xml:space="preserve">  </t>
  </si>
  <si>
    <t>Башкы бухгалтер      Дженбаева Э.Т.</t>
  </si>
  <si>
    <t xml:space="preserve">         </t>
  </si>
  <si>
    <t xml:space="preserve">            </t>
  </si>
  <si>
    <t>6. Банктын шайлануучу башкаруу органдарына кирген жактардын банктын, ошондой эле анын туунду жана көз каранды коомдорунун капиталына катышуусунун өлчөмдөрүндө өзгөртүүлөр жок;</t>
  </si>
  <si>
    <t>15. Отчеттук квартал үчүн акционерлердин жалпы чогулушунун чечимдери:</t>
  </si>
  <si>
    <t xml:space="preserve">"КЫРГЫЗСТАН Коммерциялык банктын" ААКтын 2021-жылдын 31-декабрга карата финансылык абал жөнүндө отчет  </t>
  </si>
  <si>
    <t>Декабрь 2021 ж.</t>
  </si>
  <si>
    <t>Декабрь 2019 ж.</t>
  </si>
  <si>
    <t>"КЫРГЫЗСТАН Коммерциялык банктын" ААКтын 2021-жылдын 31-декабрга карата  жалпы киреше отчету</t>
  </si>
  <si>
    <t>ОПЕРЦИОНДУК ИШТЕРДИН АКЧА КАРАЖАТТАРЫНЫН КЫЙМЫЛЫ</t>
  </si>
  <si>
    <t>Алынган комиссиялык киреше</t>
  </si>
  <si>
    <t>Комиссиялык чыгымдар төлөнгөн</t>
  </si>
  <si>
    <t>Алынган пайыздар</t>
  </si>
  <si>
    <t xml:space="preserve">Төлөнгөн пайыздар </t>
  </si>
  <si>
    <t>Валюталык чыгашаларды эсепке албаганда, ишке ашырылган пайда</t>
  </si>
  <si>
    <t>Киреше же чыгым аркылуу адилет нарк боюнча бааланган Финансы инструменттери боюнча ишке ашырылган пайда</t>
  </si>
  <si>
    <t>Алынган башка кирешелер</t>
  </si>
  <si>
    <t xml:space="preserve">Төлөнгөн операциялык чыгымдар </t>
  </si>
  <si>
    <t>Таза операциялык активдердин өзгөрүүсүнө чейин операциялык иштердин түшкөн акча каражаттарынын кыймылы</t>
  </si>
  <si>
    <t>Операциялык активдердин таза өсүшү/(азайуусу):</t>
  </si>
  <si>
    <t>Пайда же чыгым аркылуу адилет нарк боюнча бааланган финансылык активдер</t>
  </si>
  <si>
    <t>Киреше салыгына чейинки операциялык ишмердүүлүктөн түшкөн накталай акчанын таза (чыгарылганы)/депозити</t>
  </si>
  <si>
    <t>Операциялык ишмердиктен таза акча каражаттарынын кириши/чыгашасы</t>
  </si>
  <si>
    <t xml:space="preserve">Төлөнгөн киреше салыгы </t>
  </si>
  <si>
    <t>Төлөнгөе дивиденддер</t>
  </si>
  <si>
    <t>Финансылык ишмердиктен түшкөн акча каражаттарынын таза (чыгаруу/кирүү).</t>
  </si>
  <si>
    <t>Валюта курсунун өзгөрүшүнүн накталай акчага жана анын эквиваленттерине тийгизген таасири</t>
  </si>
  <si>
    <t>Акча каражаттарынын жана алардын эквиваленттеринин таза өзгөрүүсү</t>
  </si>
  <si>
    <t>Отчеттук мезгилдин башындагы акча каражаттары жана алардын эквиваленттери</t>
  </si>
  <si>
    <t>Акча каражаттары жана акча эквиваленттери, отчеттук мезгилдин акырына карата</t>
  </si>
  <si>
    <t>2021-жылдын 30-декабрга карата акча каражаттарынын жылышы жөнүндө отчет</t>
  </si>
  <si>
    <t>Декабрь               2021 ж.</t>
  </si>
  <si>
    <t>Декабрь              2020 ж.</t>
  </si>
  <si>
    <t>Декабрь                      2021 ж.</t>
  </si>
  <si>
    <t>Декабрь           2020 ж.</t>
  </si>
  <si>
    <t>миң.сом</t>
  </si>
  <si>
    <t>Таза киреше</t>
  </si>
  <si>
    <t>РЕПО операциялары боюнча пайыздык киреше</t>
  </si>
  <si>
    <t>Пайыздык чыгымдар</t>
  </si>
  <si>
    <t>Пайыздык активдердин наркынын төмөндөшүнө резервдерди түзгөнгө чейинки таза пайыздык киреше</t>
  </si>
  <si>
    <t>Пайыздар чегерилген активдердин амортизациясы үчүн резервдерди түзүү</t>
  </si>
  <si>
    <t>Пайда же чыгым аркылуу адилет нарк боюнча бааланган финансылык инструменттерден таза киреше</t>
  </si>
  <si>
    <t>Башка активдер боюнча баанын түшүүсү боюнча резервдерди түзүү</t>
  </si>
  <si>
    <t>2021-жылдын 30-декабрга карата капиталдын өзгөрүшү жөнүндө отчет</t>
  </si>
  <si>
    <t>2020-жылдын 31 декабрга</t>
  </si>
  <si>
    <t>2021-жылдын 31 декабрга</t>
  </si>
  <si>
    <t>2021 ж</t>
  </si>
  <si>
    <t>2020 ж</t>
  </si>
  <si>
    <t>2019 ж</t>
  </si>
  <si>
    <t>КРУБ бөлүштүрүлбөгөн кирешеси</t>
  </si>
  <si>
    <t xml:space="preserve">КРУБ </t>
  </si>
  <si>
    <r>
      <rPr>
        <i/>
        <sz val="11"/>
        <rFont val="Arial"/>
        <family val="2"/>
        <charset val="204"/>
      </rPr>
      <t>01.01.2022 ж. карата абал</t>
    </r>
    <r>
      <rPr>
        <sz val="11"/>
        <rFont val="Arial"/>
        <family val="2"/>
        <charset val="204"/>
      </rPr>
      <t>.</t>
    </r>
  </si>
  <si>
    <t>2022-жылдын 1-январына карата финансылык-чарбалык ишмердикке таасир этүүчү жана милдеттүү түрдө ачыкка чыгарылууга тийиш болгон олуттуу фактылар.</t>
  </si>
  <si>
    <t>Маанилүү фактыларга банктын финансылык-чарбалык ишине же банк тарабынан чыгарылган баалуу кагаздардын баасына таасир этиши мүмкүн болгон окуя (факты) кирет, анын ичинде:</t>
  </si>
  <si>
    <t>5. Банктын башкаруу органдарынын курамына кирген адамдардын тизмесине өзгөртүүлөр (катышуучулардын жалпы чогулушун кошпогондо)</t>
  </si>
  <si>
    <t>2021-жылдын 1-декабрынан тартып Директорлор кеңешинин 2021-жылдын 1-декабрындагы № 36/5 чечими менен Наталья Александровна Мокина өз каалоосу менен Башкармалыктын төрагасынын орун басары кызматынан бошотулду.</t>
  </si>
  <si>
    <t>2021-жылдын 6-декабрында Директорлор кеңешинин 2021-жылдын 1-декабрындагы №36/6 чечими менен Данияр Муссабаев Башкармалыктын төрагасынын биринчи орун басары болуп дайындалды.</t>
  </si>
  <si>
    <t>2021-жылдын 26-ноябрында Банктын акционерлеринин кезексиз жалпы чогулушу болуп өттү, өткөрүү формасы жеке болуп, чогулуштун кворуму 97,971% түздү, акционерлердин кезексиз жалпы чогулушунун добуш берүүсүнүн жыйынтыгы боюнча, төмөндөгүлөр чечимдер кабыл алынды:
1. Эсептөө комиссиясынын курамы 3 (үч) адамдан турган курамда бекитилсин.
2. «Коммерциялык банк КЫРГЫЗСТАН» ААКсынын ишин текшерүү үчүн тышкы аудиторду шайлоо жана тышкы аудиторго сый акынын өлчөмүн аныктоо.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</si>
</sst>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_с_о_м_-;\-* #,##0.00\ _с_о_м_-;_-* &quot;-&quot;??\ _с_о_м_-;_-@_-"/>
    <numFmt numFmtId="165" formatCode="_ * #,##0.00_ ;_ * \-#,##0.00_ ;_ * &quot;-&quot;??_ ;_ @_ "/>
    <numFmt numFmtId="166" formatCode="_(* #,##0_);_(* \(#,##0\);_(* &quot;-&quot;??_);_(@_)"/>
    <numFmt numFmtId="167" formatCode="_-* #,##0.00_р_._-;\-* #,##0.00_р_._-;_-* &quot;-&quot;??_р_._-;_-@_-"/>
    <numFmt numFmtId="168" formatCode="#,##0.000000"/>
    <numFmt numFmtId="171" formatCode="0.0%"/>
    <numFmt numFmtId="172" formatCode="0.0000%"/>
    <numFmt numFmtId="179" formatCode="_-* #,##0.000000\ _₽_-;\-* #,##0.000000\ _₽_-;_-* &quot;-&quot;??\ _₽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Arial"/>
      <family val="2"/>
      <charset val="204"/>
    </font>
    <font>
      <i/>
      <sz val="11"/>
      <name val="Arial"/>
      <family val="2"/>
      <charset val="204"/>
    </font>
    <font>
      <sz val="10"/>
      <name val="Arial"/>
      <family val="2"/>
    </font>
    <font>
      <b/>
      <sz val="11"/>
      <color theme="1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rgb="FF202124"/>
      <name val="Arial"/>
      <family val="2"/>
      <charset val="204"/>
    </font>
    <font>
      <sz val="11"/>
      <color rgb="FF202124"/>
      <name val="Arial"/>
      <family val="2"/>
      <charset val="204"/>
    </font>
    <font>
      <i/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165" fontId="7" fillId="0" borderId="0" applyFont="0" applyFill="0" applyBorder="0" applyAlignment="0" applyProtection="0"/>
    <xf numFmtId="0" fontId="10" fillId="0" borderId="0"/>
    <xf numFmtId="167" fontId="12" fillId="0" borderId="0" applyFont="0" applyFill="0" applyBorder="0" applyAlignment="0" applyProtection="0"/>
    <xf numFmtId="0" fontId="12" fillId="0" borderId="0"/>
    <xf numFmtId="0" fontId="3" fillId="0" borderId="0"/>
    <xf numFmtId="0" fontId="12" fillId="0" borderId="0"/>
    <xf numFmtId="0" fontId="3" fillId="0" borderId="0"/>
  </cellStyleXfs>
  <cellXfs count="239">
    <xf numFmtId="0" fontId="0" fillId="0" borderId="0" xfId="0"/>
    <xf numFmtId="0" fontId="4" fillId="0" borderId="0" xfId="2" applyFont="1" applyFill="1" applyBorder="1" applyAlignment="1">
      <alignment horizontal="center" wrapText="1"/>
    </xf>
    <xf numFmtId="3" fontId="5" fillId="2" borderId="0" xfId="0" applyNumberFormat="1" applyFont="1" applyFill="1" applyAlignment="1">
      <alignment horizontal="right" wrapText="1"/>
    </xf>
    <xf numFmtId="3" fontId="5" fillId="0" borderId="0" xfId="0" applyNumberFormat="1" applyFont="1" applyFill="1" applyAlignment="1">
      <alignment horizontal="right" wrapText="1"/>
    </xf>
    <xf numFmtId="0" fontId="5" fillId="2" borderId="0" xfId="0" applyFont="1" applyFill="1"/>
    <xf numFmtId="3" fontId="6" fillId="2" borderId="0" xfId="2" applyNumberFormat="1" applyFont="1" applyFill="1" applyBorder="1" applyAlignment="1">
      <alignment horizontal="center" vertical="center" wrapText="1"/>
    </xf>
    <xf numFmtId="49" fontId="6" fillId="0" borderId="0" xfId="2" applyNumberFormat="1" applyFont="1" applyFill="1" applyBorder="1" applyAlignment="1">
      <alignment horizontal="center" vertical="center" wrapText="1"/>
    </xf>
    <xf numFmtId="3" fontId="6" fillId="0" borderId="0" xfId="2" applyNumberFormat="1" applyFont="1" applyFill="1" applyBorder="1" applyAlignment="1">
      <alignment horizontal="center" vertical="center" wrapText="1"/>
    </xf>
    <xf numFmtId="14" fontId="6" fillId="2" borderId="0" xfId="2" applyNumberFormat="1" applyFont="1" applyFill="1" applyBorder="1" applyAlignment="1">
      <alignment horizontal="center" wrapText="1"/>
    </xf>
    <xf numFmtId="14" fontId="6" fillId="0" borderId="0" xfId="2" applyNumberFormat="1" applyFont="1" applyFill="1" applyBorder="1" applyAlignment="1">
      <alignment horizontal="center" wrapText="1"/>
    </xf>
    <xf numFmtId="0" fontId="4" fillId="0" borderId="0" xfId="2" applyFont="1" applyFill="1" applyBorder="1" applyAlignment="1">
      <alignment wrapText="1"/>
    </xf>
    <xf numFmtId="0" fontId="6" fillId="0" borderId="0" xfId="2" applyFont="1" applyFill="1" applyBorder="1" applyAlignment="1">
      <alignment horizontal="left" wrapText="1"/>
    </xf>
    <xf numFmtId="3" fontId="4" fillId="2" borderId="0" xfId="3" applyNumberFormat="1" applyFont="1" applyFill="1" applyAlignment="1">
      <alignment horizontal="right" wrapText="1"/>
    </xf>
    <xf numFmtId="3" fontId="8" fillId="0" borderId="0" xfId="3" applyNumberFormat="1" applyFont="1" applyFill="1" applyAlignment="1">
      <alignment horizontal="right" wrapText="1"/>
    </xf>
    <xf numFmtId="3" fontId="8" fillId="0" borderId="0" xfId="3" applyNumberFormat="1" applyFont="1" applyFill="1" applyAlignment="1">
      <alignment horizontal="right"/>
    </xf>
    <xf numFmtId="0" fontId="4" fillId="0" borderId="0" xfId="2" applyFont="1" applyFill="1" applyBorder="1" applyAlignment="1">
      <alignment horizontal="left" wrapText="1"/>
    </xf>
    <xf numFmtId="166" fontId="4" fillId="2" borderId="0" xfId="4" applyNumberFormat="1" applyFont="1" applyFill="1" applyAlignment="1">
      <alignment horizontal="right" wrapText="1"/>
    </xf>
    <xf numFmtId="0" fontId="4" fillId="0" borderId="0" xfId="2" applyFont="1" applyFill="1" applyBorder="1" applyAlignment="1">
      <alignment horizontal="left" vertical="center" wrapText="1"/>
    </xf>
    <xf numFmtId="166" fontId="6" fillId="2" borderId="0" xfId="4" applyNumberFormat="1" applyFont="1" applyFill="1" applyAlignment="1">
      <alignment horizontal="right" wrapText="1"/>
    </xf>
    <xf numFmtId="166" fontId="11" fillId="2" borderId="0" xfId="4" applyNumberFormat="1" applyFont="1" applyFill="1" applyAlignment="1">
      <alignment horizontal="right" wrapText="1"/>
    </xf>
    <xf numFmtId="3" fontId="11" fillId="2" borderId="0" xfId="4" applyNumberFormat="1" applyFont="1" applyFill="1" applyAlignment="1">
      <alignment horizontal="right" wrapText="1"/>
    </xf>
    <xf numFmtId="3" fontId="4" fillId="2" borderId="0" xfId="4" applyNumberFormat="1" applyFont="1" applyFill="1" applyAlignment="1">
      <alignment horizontal="right" wrapText="1"/>
    </xf>
    <xf numFmtId="3" fontId="8" fillId="2" borderId="0" xfId="4" applyNumberFormat="1" applyFont="1" applyFill="1" applyAlignment="1">
      <alignment horizontal="right" wrapText="1"/>
    </xf>
    <xf numFmtId="3" fontId="6" fillId="2" borderId="0" xfId="4" applyNumberFormat="1" applyFont="1" applyFill="1" applyAlignment="1">
      <alignment horizontal="right" wrapText="1"/>
    </xf>
    <xf numFmtId="3" fontId="6" fillId="2" borderId="0" xfId="3" applyNumberFormat="1" applyFont="1" applyFill="1" applyAlignment="1">
      <alignment horizontal="right" wrapText="1"/>
    </xf>
    <xf numFmtId="3" fontId="8" fillId="0" borderId="0" xfId="4" applyNumberFormat="1" applyFont="1" applyFill="1" applyAlignment="1">
      <alignment horizontal="right" wrapText="1"/>
    </xf>
    <xf numFmtId="3" fontId="6" fillId="2" borderId="2" xfId="5" applyNumberFormat="1" applyFont="1" applyFill="1" applyBorder="1" applyAlignment="1">
      <alignment horizontal="right" wrapText="1"/>
    </xf>
    <xf numFmtId="3" fontId="6" fillId="2" borderId="0" xfId="5" applyNumberFormat="1" applyFont="1" applyFill="1" applyBorder="1" applyAlignment="1">
      <alignment horizontal="right" wrapText="1"/>
    </xf>
    <xf numFmtId="3" fontId="11" fillId="0" borderId="0" xfId="5" applyNumberFormat="1" applyFont="1" applyFill="1" applyBorder="1" applyAlignment="1">
      <alignment horizontal="right" wrapText="1"/>
    </xf>
    <xf numFmtId="3" fontId="4" fillId="2" borderId="0" xfId="5" applyNumberFormat="1" applyFont="1" applyFill="1" applyBorder="1" applyAlignment="1">
      <alignment horizontal="right" wrapText="1"/>
    </xf>
    <xf numFmtId="3" fontId="8" fillId="0" borderId="0" xfId="5" applyNumberFormat="1" applyFont="1" applyFill="1" applyBorder="1" applyAlignment="1">
      <alignment horizontal="right" wrapText="1"/>
    </xf>
    <xf numFmtId="3" fontId="6" fillId="2" borderId="0" xfId="0" applyNumberFormat="1" applyFont="1" applyFill="1" applyAlignment="1">
      <alignment horizontal="right" wrapText="1"/>
    </xf>
    <xf numFmtId="3" fontId="6" fillId="0" borderId="0" xfId="0" applyNumberFormat="1" applyFont="1" applyFill="1" applyAlignment="1">
      <alignment horizontal="right" wrapText="1"/>
    </xf>
    <xf numFmtId="166" fontId="4" fillId="2" borderId="0" xfId="4" applyNumberFormat="1" applyFont="1" applyFill="1" applyAlignment="1">
      <alignment horizontal="right" vertical="center" wrapText="1"/>
    </xf>
    <xf numFmtId="3" fontId="6" fillId="2" borderId="3" xfId="5" applyNumberFormat="1" applyFont="1" applyFill="1" applyBorder="1" applyAlignment="1">
      <alignment horizontal="right" wrapText="1"/>
    </xf>
    <xf numFmtId="3" fontId="4" fillId="2" borderId="4" xfId="3" applyNumberFormat="1" applyFont="1" applyFill="1" applyBorder="1" applyAlignment="1">
      <alignment horizontal="right" wrapText="1"/>
    </xf>
    <xf numFmtId="3" fontId="4" fillId="2" borderId="0" xfId="4" applyNumberFormat="1" applyFont="1" applyFill="1" applyBorder="1" applyAlignment="1">
      <alignment horizontal="right" wrapText="1"/>
    </xf>
    <xf numFmtId="3" fontId="6" fillId="0" borderId="0" xfId="5" applyNumberFormat="1" applyFont="1" applyFill="1" applyBorder="1" applyAlignment="1">
      <alignment horizontal="right" wrapText="1"/>
    </xf>
    <xf numFmtId="0" fontId="6" fillId="0" borderId="0" xfId="6" applyFont="1" applyFill="1" applyBorder="1" applyAlignment="1">
      <alignment wrapText="1"/>
    </xf>
    <xf numFmtId="3" fontId="6" fillId="0" borderId="2" xfId="5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2" borderId="0" xfId="0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166" fontId="5" fillId="0" borderId="0" xfId="0" applyNumberFormat="1" applyFont="1" applyFill="1" applyAlignment="1">
      <alignment horizontal="right"/>
    </xf>
    <xf numFmtId="166" fontId="5" fillId="2" borderId="0" xfId="0" applyNumberFormat="1" applyFont="1" applyFill="1"/>
    <xf numFmtId="166" fontId="5" fillId="2" borderId="0" xfId="1" applyNumberFormat="1" applyFont="1" applyFill="1"/>
    <xf numFmtId="0" fontId="5" fillId="0" borderId="0" xfId="0" applyFont="1" applyFill="1"/>
    <xf numFmtId="3" fontId="5" fillId="0" borderId="0" xfId="0" applyNumberFormat="1" applyFont="1" applyFill="1"/>
    <xf numFmtId="166" fontId="5" fillId="0" borderId="0" xfId="0" applyNumberFormat="1" applyFont="1" applyFill="1"/>
    <xf numFmtId="4" fontId="5" fillId="0" borderId="0" xfId="0" applyNumberFormat="1" applyFont="1" applyFill="1"/>
    <xf numFmtId="0" fontId="4" fillId="0" borderId="0" xfId="0" applyFont="1" applyFill="1" applyAlignment="1">
      <alignment wrapText="1"/>
    </xf>
    <xf numFmtId="49" fontId="6" fillId="0" borderId="0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/>
    <xf numFmtId="14" fontId="6" fillId="0" borderId="1" xfId="2" applyNumberFormat="1" applyFont="1" applyFill="1" applyBorder="1" applyAlignment="1">
      <alignment horizontal="center"/>
    </xf>
    <xf numFmtId="0" fontId="4" fillId="0" borderId="0" xfId="2" applyFont="1" applyFill="1" applyBorder="1" applyAlignment="1">
      <alignment vertical="center" wrapText="1"/>
    </xf>
    <xf numFmtId="166" fontId="4" fillId="2" borderId="0" xfId="4" applyNumberFormat="1" applyFont="1" applyFill="1" applyAlignment="1">
      <alignment horizontal="right"/>
    </xf>
    <xf numFmtId="166" fontId="6" fillId="2" borderId="0" xfId="4" applyNumberFormat="1" applyFont="1" applyFill="1" applyAlignment="1">
      <alignment vertical="center"/>
    </xf>
    <xf numFmtId="166" fontId="11" fillId="0" borderId="0" xfId="4" applyNumberFormat="1" applyFont="1" applyFill="1" applyAlignment="1">
      <alignment vertical="center"/>
    </xf>
    <xf numFmtId="166" fontId="8" fillId="2" borderId="0" xfId="4" applyNumberFormat="1" applyFont="1" applyFill="1" applyAlignment="1">
      <alignment horizontal="right"/>
    </xf>
    <xf numFmtId="166" fontId="4" fillId="2" borderId="4" xfId="4" applyNumberFormat="1" applyFont="1" applyFill="1" applyBorder="1" applyAlignment="1">
      <alignment horizontal="right"/>
    </xf>
    <xf numFmtId="166" fontId="8" fillId="2" borderId="4" xfId="4" applyNumberFormat="1" applyFont="1" applyFill="1" applyBorder="1" applyAlignment="1">
      <alignment horizontal="right"/>
    </xf>
    <xf numFmtId="166" fontId="4" fillId="2" borderId="2" xfId="4" applyNumberFormat="1" applyFont="1" applyFill="1" applyBorder="1" applyAlignment="1">
      <alignment vertical="center"/>
    </xf>
    <xf numFmtId="166" fontId="4" fillId="2" borderId="0" xfId="1" applyNumberFormat="1" applyFont="1" applyFill="1" applyBorder="1" applyAlignment="1"/>
    <xf numFmtId="0" fontId="2" fillId="0" borderId="0" xfId="0" applyFont="1" applyFill="1"/>
    <xf numFmtId="168" fontId="4" fillId="0" borderId="0" xfId="1" applyNumberFormat="1" applyFont="1" applyFill="1" applyBorder="1" applyAlignment="1"/>
    <xf numFmtId="166" fontId="5" fillId="0" borderId="0" xfId="1" applyNumberFormat="1" applyFont="1" applyFill="1"/>
    <xf numFmtId="0" fontId="6" fillId="0" borderId="0" xfId="7" applyFont="1" applyAlignment="1">
      <alignment horizontal="center"/>
    </xf>
    <xf numFmtId="0" fontId="4" fillId="0" borderId="0" xfId="7" applyFont="1" applyAlignment="1">
      <alignment horizontal="center"/>
    </xf>
    <xf numFmtId="0" fontId="5" fillId="0" borderId="0" xfId="7" applyFont="1"/>
    <xf numFmtId="0" fontId="6" fillId="0" borderId="0" xfId="8" applyFont="1" applyAlignment="1">
      <alignment wrapText="1"/>
    </xf>
    <xf numFmtId="0" fontId="6" fillId="0" borderId="5" xfId="0" applyFont="1" applyBorder="1" applyAlignment="1">
      <alignment horizontal="center" vertical="top" wrapText="1"/>
    </xf>
    <xf numFmtId="0" fontId="6" fillId="0" borderId="5" xfId="9" applyFont="1" applyBorder="1" applyAlignment="1">
      <alignment vertical="top" wrapText="1"/>
    </xf>
    <xf numFmtId="0" fontId="4" fillId="0" borderId="5" xfId="9" applyFont="1" applyBorder="1" applyAlignment="1">
      <alignment vertical="top"/>
    </xf>
    <xf numFmtId="0" fontId="4" fillId="0" borderId="5" xfId="9" applyFont="1" applyBorder="1" applyAlignment="1">
      <alignment vertical="top" wrapText="1"/>
    </xf>
    <xf numFmtId="0" fontId="6" fillId="0" borderId="0" xfId="9" applyFont="1" applyBorder="1" applyAlignment="1">
      <alignment vertical="top"/>
    </xf>
    <xf numFmtId="0" fontId="5" fillId="0" borderId="0" xfId="7" applyFont="1" applyFill="1"/>
    <xf numFmtId="0" fontId="4" fillId="0" borderId="0" xfId="8" applyFont="1"/>
    <xf numFmtId="0" fontId="6" fillId="0" borderId="0" xfId="8" applyFont="1"/>
    <xf numFmtId="0" fontId="6" fillId="0" borderId="5" xfId="8" applyFont="1" applyBorder="1" applyAlignment="1">
      <alignment horizontal="right"/>
    </xf>
    <xf numFmtId="0" fontId="6" fillId="0" borderId="5" xfId="8" applyFont="1" applyBorder="1"/>
    <xf numFmtId="0" fontId="4" fillId="0" borderId="5" xfId="8" applyFont="1" applyBorder="1"/>
    <xf numFmtId="3" fontId="6" fillId="0" borderId="5" xfId="8" applyNumberFormat="1" applyFont="1" applyBorder="1"/>
    <xf numFmtId="3" fontId="4" fillId="0" borderId="5" xfId="8" applyNumberFormat="1" applyFont="1" applyBorder="1"/>
    <xf numFmtId="166" fontId="4" fillId="0" borderId="5" xfId="4" applyNumberFormat="1" applyFont="1" applyFill="1" applyBorder="1" applyAlignment="1">
      <alignment horizontal="right"/>
    </xf>
    <xf numFmtId="3" fontId="4" fillId="0" borderId="5" xfId="4" applyNumberFormat="1" applyFont="1" applyFill="1" applyBorder="1" applyAlignment="1">
      <alignment horizontal="right"/>
    </xf>
    <xf numFmtId="166" fontId="6" fillId="0" borderId="5" xfId="4" applyNumberFormat="1" applyFont="1" applyFill="1" applyBorder="1" applyAlignment="1">
      <alignment horizontal="right"/>
    </xf>
    <xf numFmtId="3" fontId="6" fillId="0" borderId="5" xfId="4" applyNumberFormat="1" applyFont="1" applyFill="1" applyBorder="1" applyAlignment="1">
      <alignment horizontal="right"/>
    </xf>
    <xf numFmtId="0" fontId="6" fillId="0" borderId="0" xfId="0" applyFont="1" applyBorder="1"/>
    <xf numFmtId="166" fontId="6" fillId="0" borderId="0" xfId="4" applyNumberFormat="1" applyFont="1" applyFill="1" applyBorder="1" applyAlignment="1">
      <alignment horizontal="right"/>
    </xf>
    <xf numFmtId="3" fontId="6" fillId="0" borderId="0" xfId="4" applyNumberFormat="1" applyFont="1" applyFill="1" applyBorder="1" applyAlignment="1">
      <alignment horizontal="right"/>
    </xf>
    <xf numFmtId="0" fontId="5" fillId="0" borderId="0" xfId="0" applyFont="1"/>
    <xf numFmtId="0" fontId="4" fillId="0" borderId="0" xfId="8" quotePrefix="1" applyFont="1" applyBorder="1" applyAlignment="1">
      <alignment horizontal="left"/>
    </xf>
    <xf numFmtId="0" fontId="4" fillId="0" borderId="0" xfId="8" applyFont="1" applyBorder="1"/>
    <xf numFmtId="0" fontId="4" fillId="0" borderId="0" xfId="0" applyFont="1"/>
    <xf numFmtId="4" fontId="4" fillId="0" borderId="0" xfId="0" applyNumberFormat="1" applyFont="1" applyAlignment="1">
      <alignment horizontal="center"/>
    </xf>
    <xf numFmtId="0" fontId="13" fillId="3" borderId="0" xfId="0" applyFont="1" applyFill="1" applyAlignment="1" applyProtection="1">
      <alignment vertical="center"/>
    </xf>
    <xf numFmtId="0" fontId="13" fillId="3" borderId="0" xfId="0" applyFont="1" applyFill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171" fontId="4" fillId="3" borderId="10" xfId="0" applyNumberFormat="1" applyFont="1" applyFill="1" applyBorder="1" applyAlignment="1" applyProtection="1">
      <alignment horizontal="center" vertical="center"/>
    </xf>
    <xf numFmtId="10" fontId="4" fillId="3" borderId="10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vertical="center"/>
    </xf>
    <xf numFmtId="3" fontId="8" fillId="2" borderId="0" xfId="5" applyNumberFormat="1" applyFont="1" applyFill="1" applyBorder="1" applyAlignment="1">
      <alignment horizontal="right" wrapText="1"/>
    </xf>
    <xf numFmtId="166" fontId="2" fillId="2" borderId="0" xfId="0" applyNumberFormat="1" applyFont="1" applyFill="1" applyBorder="1"/>
    <xf numFmtId="166" fontId="6" fillId="2" borderId="0" xfId="1" applyNumberFormat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4" fillId="0" borderId="0" xfId="2" applyFont="1" applyFill="1" applyBorder="1" applyAlignment="1">
      <alignment horizontal="left"/>
    </xf>
    <xf numFmtId="0" fontId="6" fillId="0" borderId="0" xfId="2" applyFont="1" applyFill="1" applyBorder="1" applyAlignment="1">
      <alignment horizontal="left" vertical="center" wrapText="1"/>
    </xf>
    <xf numFmtId="49" fontId="4" fillId="0" borderId="0" xfId="2" applyNumberFormat="1" applyFont="1" applyFill="1" applyBorder="1" applyAlignment="1">
      <alignment horizontal="left" wrapText="1"/>
    </xf>
    <xf numFmtId="0" fontId="15" fillId="0" borderId="0" xfId="0" applyFont="1"/>
    <xf numFmtId="0" fontId="6" fillId="0" borderId="3" xfId="2" applyFont="1" applyFill="1" applyBorder="1" applyAlignment="1">
      <alignment horizontal="left" wrapText="1"/>
    </xf>
    <xf numFmtId="3" fontId="11" fillId="0" borderId="3" xfId="5" applyNumberFormat="1" applyFont="1" applyFill="1" applyBorder="1" applyAlignment="1">
      <alignment horizontal="right" wrapText="1"/>
    </xf>
    <xf numFmtId="0" fontId="4" fillId="2" borderId="0" xfId="6" applyFont="1" applyFill="1" applyAlignment="1">
      <alignment wrapText="1"/>
    </xf>
    <xf numFmtId="0" fontId="6" fillId="0" borderId="0" xfId="2" applyFont="1" applyFill="1" applyBorder="1" applyAlignment="1">
      <alignment horizontal="left"/>
    </xf>
    <xf numFmtId="0" fontId="5" fillId="0" borderId="0" xfId="0" applyFont="1" applyFill="1" applyBorder="1"/>
    <xf numFmtId="3" fontId="8" fillId="2" borderId="0" xfId="3" applyNumberFormat="1" applyFont="1" applyFill="1" applyBorder="1" applyAlignment="1">
      <alignment horizontal="right" wrapText="1"/>
    </xf>
    <xf numFmtId="3" fontId="5" fillId="0" borderId="0" xfId="0" applyNumberFormat="1" applyFont="1" applyFill="1" applyBorder="1"/>
    <xf numFmtId="0" fontId="3" fillId="0" borderId="0" xfId="0" applyFont="1"/>
    <xf numFmtId="0" fontId="4" fillId="0" borderId="0" xfId="4" applyFont="1" applyFill="1" applyBorder="1" applyAlignment="1">
      <alignment vertical="center" wrapText="1"/>
    </xf>
    <xf numFmtId="0" fontId="17" fillId="0" borderId="0" xfId="0" applyFont="1" applyAlignment="1">
      <alignment wrapText="1"/>
    </xf>
    <xf numFmtId="0" fontId="9" fillId="0" borderId="0" xfId="0" applyFont="1"/>
    <xf numFmtId="0" fontId="4" fillId="0" borderId="5" xfId="9" applyFont="1" applyBorder="1" applyAlignment="1"/>
    <xf numFmtId="0" fontId="4" fillId="2" borderId="5" xfId="9" applyFont="1" applyFill="1" applyBorder="1" applyAlignment="1"/>
    <xf numFmtId="0" fontId="4" fillId="0" borderId="5" xfId="9" applyFont="1" applyBorder="1" applyAlignment="1">
      <alignment wrapText="1"/>
    </xf>
    <xf numFmtId="0" fontId="4" fillId="2" borderId="5" xfId="9" applyFont="1" applyFill="1" applyBorder="1" applyAlignment="1">
      <alignment wrapText="1"/>
    </xf>
    <xf numFmtId="0" fontId="6" fillId="0" borderId="5" xfId="8" applyFont="1" applyBorder="1" applyAlignment="1">
      <alignment horizontal="center" vertical="top" wrapText="1"/>
    </xf>
    <xf numFmtId="0" fontId="4" fillId="0" borderId="5" xfId="8" applyFont="1" applyBorder="1" applyAlignment="1">
      <alignment horizontal="center"/>
    </xf>
    <xf numFmtId="0" fontId="6" fillId="0" borderId="5" xfId="0" applyFont="1" applyBorder="1" applyAlignment="1">
      <alignment vertical="top"/>
    </xf>
    <xf numFmtId="0" fontId="4" fillId="0" borderId="5" xfId="8" applyFont="1" applyBorder="1" applyAlignment="1">
      <alignment vertical="top"/>
    </xf>
    <xf numFmtId="0" fontId="4" fillId="0" borderId="5" xfId="8" applyFont="1" applyBorder="1" applyAlignment="1">
      <alignment horizontal="left" vertical="top" wrapText="1"/>
    </xf>
    <xf numFmtId="0" fontId="4" fillId="0" borderId="5" xfId="8" quotePrefix="1" applyFont="1" applyBorder="1" applyAlignment="1">
      <alignment horizontal="left" vertical="top" wrapText="1"/>
    </xf>
    <xf numFmtId="0" fontId="8" fillId="0" borderId="0" xfId="0" applyFont="1"/>
    <xf numFmtId="0" fontId="4" fillId="0" borderId="0" xfId="0" applyFont="1" applyAlignment="1">
      <alignment vertical="center" wrapText="1"/>
    </xf>
    <xf numFmtId="0" fontId="6" fillId="0" borderId="5" xfId="0" applyFont="1" applyBorder="1" applyAlignment="1">
      <alignment horizontal="center" wrapText="1"/>
    </xf>
    <xf numFmtId="0" fontId="6" fillId="3" borderId="0" xfId="0" applyFont="1" applyFill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12" xfId="0" applyFont="1" applyFill="1" applyBorder="1" applyAlignment="1" applyProtection="1">
      <alignment vertical="center" wrapText="1"/>
    </xf>
    <xf numFmtId="0" fontId="4" fillId="3" borderId="13" xfId="0" applyFont="1" applyFill="1" applyBorder="1" applyAlignment="1" applyProtection="1">
      <alignment vertical="center" wrapText="1"/>
    </xf>
    <xf numFmtId="0" fontId="4" fillId="3" borderId="13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 wrapText="1"/>
    </xf>
    <xf numFmtId="0" fontId="4" fillId="3" borderId="14" xfId="0" applyFont="1" applyFill="1" applyBorder="1" applyAlignment="1" applyProtection="1">
      <alignment vertical="center" wrapText="1"/>
    </xf>
    <xf numFmtId="0" fontId="4" fillId="3" borderId="15" xfId="0" applyFont="1" applyFill="1" applyBorder="1" applyAlignment="1" applyProtection="1">
      <alignment horizontal="center" vertical="center"/>
    </xf>
    <xf numFmtId="0" fontId="4" fillId="3" borderId="16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171" fontId="4" fillId="3" borderId="17" xfId="0" applyNumberFormat="1" applyFont="1" applyFill="1" applyBorder="1" applyAlignment="1" applyProtection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172" fontId="4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8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14" fillId="0" borderId="5" xfId="0" applyFont="1" applyBorder="1" applyAlignment="1">
      <alignment horizontal="justify" vertical="center"/>
    </xf>
    <xf numFmtId="0" fontId="14" fillId="0" borderId="5" xfId="0" applyFont="1" applyFill="1" applyBorder="1" applyAlignment="1">
      <alignment horizontal="justify" vertical="center"/>
    </xf>
    <xf numFmtId="0" fontId="0" fillId="0" borderId="0" xfId="0" applyFill="1"/>
    <xf numFmtId="0" fontId="14" fillId="0" borderId="18" xfId="0" applyFont="1" applyFill="1" applyBorder="1" applyAlignment="1">
      <alignment horizontal="justify" vertical="center"/>
    </xf>
    <xf numFmtId="0" fontId="14" fillId="0" borderId="5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justify" vertical="center" wrapText="1"/>
    </xf>
    <xf numFmtId="0" fontId="14" fillId="2" borderId="5" xfId="0" applyFont="1" applyFill="1" applyBorder="1" applyAlignment="1">
      <alignment horizontal="justify" vertical="center" wrapText="1"/>
    </xf>
    <xf numFmtId="0" fontId="14" fillId="0" borderId="0" xfId="0" applyFont="1" applyAlignment="1">
      <alignment horizontal="justify" vertical="center"/>
    </xf>
    <xf numFmtId="0" fontId="13" fillId="0" borderId="0" xfId="0" applyFont="1" applyAlignment="1">
      <alignment horizontal="left" vertical="center"/>
    </xf>
    <xf numFmtId="0" fontId="14" fillId="0" borderId="6" xfId="0" applyFont="1" applyFill="1" applyBorder="1" applyAlignment="1">
      <alignment horizontal="justify" vertical="center"/>
    </xf>
    <xf numFmtId="0" fontId="14" fillId="0" borderId="7" xfId="0" applyFont="1" applyFill="1" applyBorder="1" applyAlignment="1">
      <alignment horizontal="justify" vertical="center"/>
    </xf>
    <xf numFmtId="0" fontId="14" fillId="0" borderId="19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6" fillId="0" borderId="0" xfId="8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8" applyFont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9" fillId="0" borderId="0" xfId="0" applyFont="1" applyAlignment="1"/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justify" vertical="center" wrapText="1"/>
    </xf>
    <xf numFmtId="0" fontId="6" fillId="3" borderId="0" xfId="0" applyFont="1" applyFill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14" fontId="6" fillId="0" borderId="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wrapText="1"/>
    </xf>
    <xf numFmtId="166" fontId="3" fillId="0" borderId="5" xfId="9" applyNumberFormat="1" applyFont="1" applyFill="1" applyBorder="1" applyAlignment="1"/>
    <xf numFmtId="3" fontId="19" fillId="0" borderId="5" xfId="7" applyNumberFormat="1" applyFont="1" applyBorder="1"/>
    <xf numFmtId="166" fontId="3" fillId="2" borderId="5" xfId="9" applyNumberFormat="1" applyFont="1" applyFill="1" applyBorder="1" applyAlignment="1"/>
    <xf numFmtId="3" fontId="19" fillId="2" borderId="5" xfId="7" applyNumberFormat="1" applyFont="1" applyFill="1" applyBorder="1" applyAlignment="1">
      <alignment horizontal="right"/>
    </xf>
    <xf numFmtId="3" fontId="3" fillId="2" borderId="5" xfId="9" applyNumberFormat="1" applyFont="1" applyFill="1" applyBorder="1" applyAlignment="1"/>
    <xf numFmtId="3" fontId="19" fillId="2" borderId="5" xfId="7" applyNumberFormat="1" applyFont="1" applyFill="1" applyBorder="1"/>
    <xf numFmtId="166" fontId="3" fillId="2" borderId="20" xfId="9" applyNumberFormat="1" applyFont="1" applyFill="1" applyBorder="1" applyAlignment="1"/>
    <xf numFmtId="166" fontId="3" fillId="2" borderId="7" xfId="9" applyNumberFormat="1" applyFont="1" applyFill="1" applyBorder="1" applyAlignment="1"/>
    <xf numFmtId="0" fontId="17" fillId="0" borderId="0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4" fillId="2" borderId="22" xfId="9" applyFont="1" applyFill="1" applyBorder="1" applyAlignment="1">
      <alignment horizontal="left" wrapText="1"/>
    </xf>
    <xf numFmtId="0" fontId="4" fillId="0" borderId="22" xfId="9" applyFont="1" applyBorder="1" applyAlignment="1">
      <alignment horizontal="left" wrapText="1"/>
    </xf>
    <xf numFmtId="0" fontId="6" fillId="0" borderId="22" xfId="9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center"/>
    </xf>
    <xf numFmtId="14" fontId="6" fillId="0" borderId="5" xfId="2" applyNumberFormat="1" applyFont="1" applyFill="1" applyBorder="1" applyAlignment="1">
      <alignment horizontal="center"/>
    </xf>
    <xf numFmtId="166" fontId="3" fillId="2" borderId="6" xfId="9" applyNumberFormat="1" applyFont="1" applyFill="1" applyBorder="1" applyAlignment="1"/>
    <xf numFmtId="166" fontId="3" fillId="0" borderId="7" xfId="9" applyNumberFormat="1" applyFont="1" applyFill="1" applyBorder="1" applyAlignment="1"/>
    <xf numFmtId="3" fontId="3" fillId="2" borderId="20" xfId="9" applyNumberFormat="1" applyFont="1" applyFill="1" applyBorder="1" applyAlignment="1"/>
    <xf numFmtId="166" fontId="3" fillId="2" borderId="0" xfId="9" applyNumberFormat="1" applyFont="1" applyFill="1" applyBorder="1" applyAlignment="1"/>
    <xf numFmtId="0" fontId="4" fillId="2" borderId="0" xfId="9" applyFont="1" applyFill="1" applyBorder="1" applyAlignment="1">
      <alignment wrapText="1"/>
    </xf>
    <xf numFmtId="166" fontId="3" fillId="2" borderId="5" xfId="9" applyNumberFormat="1" applyFont="1" applyFill="1" applyBorder="1" applyAlignment="1">
      <alignment horizontal="right"/>
    </xf>
    <xf numFmtId="166" fontId="3" fillId="2" borderId="21" xfId="9" applyNumberFormat="1" applyFont="1" applyFill="1" applyBorder="1" applyAlignment="1">
      <alignment horizontal="right"/>
    </xf>
    <xf numFmtId="0" fontId="4" fillId="2" borderId="5" xfId="9" applyFont="1" applyFill="1" applyBorder="1" applyAlignment="1">
      <alignment vertical="top" wrapText="1"/>
    </xf>
    <xf numFmtId="0" fontId="6" fillId="2" borderId="0" xfId="9" applyFont="1" applyFill="1" applyBorder="1" applyAlignment="1">
      <alignment vertical="top" wrapText="1"/>
    </xf>
    <xf numFmtId="166" fontId="20" fillId="2" borderId="5" xfId="9" applyNumberFormat="1" applyFont="1" applyFill="1" applyBorder="1" applyAlignment="1">
      <alignment horizontal="right"/>
    </xf>
    <xf numFmtId="166" fontId="6" fillId="0" borderId="3" xfId="1" applyNumberFormat="1" applyFont="1" applyFill="1" applyBorder="1" applyAlignment="1">
      <alignment vertical="center"/>
    </xf>
    <xf numFmtId="0" fontId="17" fillId="0" borderId="0" xfId="0" applyFont="1" applyAlignment="1">
      <alignment horizontal="left" vertical="center" wrapText="1"/>
    </xf>
    <xf numFmtId="0" fontId="8" fillId="0" borderId="0" xfId="2" applyFont="1" applyFill="1" applyBorder="1" applyAlignment="1">
      <alignment vertical="center"/>
    </xf>
    <xf numFmtId="166" fontId="4" fillId="0" borderId="0" xfId="4" applyNumberFormat="1" applyFont="1" applyFill="1" applyAlignment="1">
      <alignment vertical="center"/>
    </xf>
    <xf numFmtId="166" fontId="11" fillId="0" borderId="2" xfId="4" applyNumberFormat="1" applyFont="1" applyFill="1" applyBorder="1" applyAlignment="1">
      <alignment vertical="center"/>
    </xf>
    <xf numFmtId="166" fontId="8" fillId="0" borderId="0" xfId="4" applyNumberFormat="1" applyFont="1" applyFill="1" applyBorder="1" applyAlignment="1">
      <alignment vertical="center"/>
    </xf>
    <xf numFmtId="166" fontId="8" fillId="0" borderId="0" xfId="4" applyNumberFormat="1" applyFont="1" applyFill="1" applyAlignment="1">
      <alignment vertical="center"/>
    </xf>
    <xf numFmtId="166" fontId="8" fillId="0" borderId="0" xfId="4" applyNumberFormat="1" applyFont="1" applyFill="1" applyAlignment="1">
      <alignment vertical="center" wrapText="1"/>
    </xf>
    <xf numFmtId="166" fontId="2" fillId="0" borderId="2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6" fillId="0" borderId="3" xfId="0" applyFont="1" applyBorder="1" applyAlignment="1">
      <alignment horizontal="left" vertical="center"/>
    </xf>
    <xf numFmtId="166" fontId="11" fillId="0" borderId="3" xfId="1" applyNumberFormat="1" applyFont="1" applyFill="1" applyBorder="1" applyAlignment="1">
      <alignment vertical="center"/>
    </xf>
    <xf numFmtId="0" fontId="6" fillId="0" borderId="2" xfId="0" applyFont="1" applyFill="1" applyBorder="1"/>
    <xf numFmtId="0" fontId="17" fillId="0" borderId="2" xfId="0" applyFont="1" applyBorder="1" applyAlignment="1">
      <alignment horizontal="left" vertical="center"/>
    </xf>
    <xf numFmtId="0" fontId="2" fillId="0" borderId="2" xfId="0" applyFont="1" applyFill="1" applyBorder="1"/>
    <xf numFmtId="0" fontId="5" fillId="0" borderId="23" xfId="0" applyFont="1" applyFill="1" applyBorder="1" applyAlignment="1">
      <alignment wrapText="1"/>
    </xf>
    <xf numFmtId="179" fontId="4" fillId="0" borderId="0" xfId="1" applyNumberFormat="1" applyFont="1" applyFill="1" applyBorder="1" applyAlignment="1"/>
    <xf numFmtId="166" fontId="5" fillId="0" borderId="0" xfId="0" applyNumberFormat="1" applyFont="1" applyFill="1" applyBorder="1" applyAlignment="1">
      <alignment vertical="center"/>
    </xf>
    <xf numFmtId="3" fontId="3" fillId="0" borderId="5" xfId="8" applyNumberFormat="1" applyFont="1" applyBorder="1"/>
    <xf numFmtId="0" fontId="4" fillId="0" borderId="0" xfId="8" applyFont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3" fontId="4" fillId="0" borderId="0" xfId="8" applyNumberFormat="1" applyFont="1" applyAlignment="1">
      <alignment horizontal="center"/>
    </xf>
    <xf numFmtId="171" fontId="13" fillId="2" borderId="1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>
      <alignment horizontal="justify" vertical="center"/>
    </xf>
    <xf numFmtId="0" fontId="14" fillId="0" borderId="4" xfId="0" applyFont="1" applyFill="1" applyBorder="1" applyAlignment="1">
      <alignment horizontal="justify" vertical="center"/>
    </xf>
  </cellXfs>
  <cellStyles count="10">
    <cellStyle name="Comma_2231 IAS Financial Statements - Sep-30, 2001" xfId="3"/>
    <cellStyle name="Comma_ATF_31.11.07_F2_14 January 2008" xfId="5"/>
    <cellStyle name="Normal 2 2 2" xfId="9"/>
    <cellStyle name="Normal_CAP" xfId="8"/>
    <cellStyle name="Normal_JSCB Kyrgyzstan_2005_TB" xfId="6"/>
    <cellStyle name="Normal_Worksheet in   Fs" xfId="2"/>
    <cellStyle name="Normal_Worksheet in (C) 2243 IAS Transformation schedule 2003 &amp; Notes to FS - info for Memo" xfId="4"/>
    <cellStyle name="Обычный" xfId="0" builtinId="0"/>
    <cellStyle name="Обычный 4" xfId="7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3;&#1099;&#1085;&#1072;&#1088;%20&#1046;&#1091;&#1084;&#1072;&#1073;&#1077;&#1082;&#1086;&#1074;&#1072;\&#1060;&#1080;&#1085;%20&#1086;&#1090;&#1095;&#1077;&#1090;\2021\&#1060;&#1054;%20&#1076;&#1077;&#1082;&#1072;&#1073;&#1088;&#1100;\&#1060;&#1080;&#1085;%20&#1086;&#1090;&#1095;&#1077;&#1090;%20&#1079;&#1072;%2012.%202021&#1075;%20%20&#1053;&#1041;&#1050;&#1056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фп"/>
      <sheetName val=" МСФО офп"/>
      <sheetName val="Лист3"/>
      <sheetName val="осп"/>
      <sheetName val="МСФО осп"/>
      <sheetName val="31.12.21г"/>
    </sheetNames>
    <sheetDataSet>
      <sheetData sheetId="0"/>
      <sheetData sheetId="1"/>
      <sheetData sheetId="2">
        <row r="13">
          <cell r="B13">
            <v>11372</v>
          </cell>
          <cell r="AC13">
            <v>2481</v>
          </cell>
        </row>
        <row r="14">
          <cell r="B14">
            <v>6760</v>
          </cell>
          <cell r="AC14">
            <v>4513</v>
          </cell>
        </row>
        <row r="26">
          <cell r="B26">
            <v>-55356</v>
          </cell>
        </row>
        <row r="30">
          <cell r="B30">
            <v>2186</v>
          </cell>
        </row>
      </sheetData>
      <sheetData sheetId="3"/>
      <sheetData sheetId="4">
        <row r="29">
          <cell r="B29">
            <v>278731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opLeftCell="A25" zoomScale="115" zoomScaleNormal="115" workbookViewId="0">
      <selection activeCell="A61" sqref="A61"/>
    </sheetView>
  </sheetViews>
  <sheetFormatPr defaultColWidth="9.140625" defaultRowHeight="14.25" x14ac:dyDescent="0.2"/>
  <cols>
    <col min="1" max="1" width="43" style="41" customWidth="1"/>
    <col min="2" max="2" width="21.140625" style="2" customWidth="1"/>
    <col min="3" max="3" width="19.7109375" style="3" customWidth="1"/>
    <col min="4" max="4" width="24" style="4" bestFit="1" customWidth="1"/>
    <col min="5" max="5" width="14.28515625" style="47" bestFit="1" customWidth="1"/>
    <col min="6" max="6" width="16.5703125" style="47" customWidth="1"/>
    <col min="7" max="7" width="11.28515625" style="47" bestFit="1" customWidth="1"/>
    <col min="8" max="9" width="9.140625" style="47"/>
    <col min="10" max="10" width="12.5703125" style="47" customWidth="1"/>
    <col min="11" max="16384" width="9.140625" style="47"/>
  </cols>
  <sheetData>
    <row r="1" spans="1:10" ht="21" customHeight="1" x14ac:dyDescent="0.2">
      <c r="A1" s="168" t="s">
        <v>177</v>
      </c>
      <c r="B1" s="169"/>
      <c r="C1" s="169"/>
      <c r="D1" s="170"/>
    </row>
    <row r="2" spans="1:10" ht="15" customHeight="1" thickBot="1" x14ac:dyDescent="0.25">
      <c r="A2" s="171"/>
      <c r="B2" s="171"/>
      <c r="C2" s="171"/>
      <c r="D2" s="172"/>
    </row>
    <row r="3" spans="1:10" ht="12.75" customHeight="1" x14ac:dyDescent="0.2">
      <c r="A3" s="1"/>
    </row>
    <row r="4" spans="1:10" ht="12.75" customHeight="1" x14ac:dyDescent="0.2">
      <c r="A4" s="1"/>
      <c r="B4" s="5"/>
      <c r="C4" s="6"/>
      <c r="D4" s="7"/>
    </row>
    <row r="5" spans="1:10" ht="15" x14ac:dyDescent="0.25">
      <c r="A5" s="1"/>
      <c r="B5" s="8" t="s">
        <v>178</v>
      </c>
      <c r="C5" s="9" t="s">
        <v>5</v>
      </c>
      <c r="D5" s="9" t="s">
        <v>179</v>
      </c>
    </row>
    <row r="6" spans="1:10" ht="15.75" thickBot="1" x14ac:dyDescent="0.3">
      <c r="A6" s="10"/>
      <c r="B6" s="54" t="s">
        <v>4</v>
      </c>
      <c r="C6" s="54" t="s">
        <v>4</v>
      </c>
      <c r="D6" s="54" t="s">
        <v>4</v>
      </c>
    </row>
    <row r="7" spans="1:10" ht="15" x14ac:dyDescent="0.25">
      <c r="A7" s="11" t="s">
        <v>6</v>
      </c>
      <c r="B7" s="12"/>
      <c r="C7" s="13"/>
      <c r="D7" s="14"/>
      <c r="J7" s="48"/>
    </row>
    <row r="8" spans="1:10" ht="28.5" x14ac:dyDescent="0.2">
      <c r="A8" s="15" t="s">
        <v>7</v>
      </c>
      <c r="B8" s="12">
        <v>3465215</v>
      </c>
      <c r="C8" s="12">
        <v>3265493.69</v>
      </c>
      <c r="D8" s="12">
        <v>2393222</v>
      </c>
      <c r="J8" s="48"/>
    </row>
    <row r="9" spans="1:10" x14ac:dyDescent="0.2">
      <c r="A9" s="47" t="s">
        <v>8</v>
      </c>
      <c r="B9" s="12">
        <v>1254977</v>
      </c>
      <c r="C9" s="12">
        <v>680601</v>
      </c>
      <c r="D9" s="12">
        <v>630835</v>
      </c>
      <c r="J9" s="48"/>
    </row>
    <row r="10" spans="1:10" ht="28.5" x14ac:dyDescent="0.2">
      <c r="A10" s="41" t="s">
        <v>9</v>
      </c>
      <c r="B10" s="12">
        <v>5605535</v>
      </c>
      <c r="C10" s="12">
        <v>1072807</v>
      </c>
      <c r="D10" s="12">
        <v>148079</v>
      </c>
      <c r="J10" s="48"/>
    </row>
    <row r="11" spans="1:10" ht="28.5" x14ac:dyDescent="0.2">
      <c r="A11" s="17" t="s">
        <v>10</v>
      </c>
      <c r="B11" s="16">
        <v>-5414</v>
      </c>
      <c r="C11" s="16">
        <v>-5310</v>
      </c>
      <c r="D11" s="16">
        <v>-4912</v>
      </c>
      <c r="J11" s="48"/>
    </row>
    <row r="12" spans="1:10" ht="28.5" customHeight="1" x14ac:dyDescent="0.25">
      <c r="A12" s="110" t="s">
        <v>11</v>
      </c>
      <c r="B12" s="18">
        <f>SUM(B10:B11)</f>
        <v>5600121</v>
      </c>
      <c r="C12" s="19">
        <f>SUM(C10:C11)</f>
        <v>1067497</v>
      </c>
      <c r="D12" s="18">
        <f>SUM(D10:D11)</f>
        <v>143167</v>
      </c>
      <c r="J12" s="48"/>
    </row>
    <row r="13" spans="1:10" ht="15" x14ac:dyDescent="0.25">
      <c r="A13" s="11" t="s">
        <v>12</v>
      </c>
      <c r="B13" s="20">
        <f>B8+B9+B12</f>
        <v>10320313</v>
      </c>
      <c r="C13" s="20">
        <f>C8+C9+C12</f>
        <v>5013591.6899999995</v>
      </c>
      <c r="D13" s="20">
        <f>D8+D9+D12</f>
        <v>3167224</v>
      </c>
      <c r="J13" s="48"/>
    </row>
    <row r="14" spans="1:10" ht="26.25" customHeight="1" x14ac:dyDescent="0.2">
      <c r="A14" s="15" t="s">
        <v>13</v>
      </c>
      <c r="B14" s="21">
        <v>777092</v>
      </c>
      <c r="C14" s="21">
        <v>802795</v>
      </c>
      <c r="D14" s="21">
        <v>1326269</v>
      </c>
      <c r="J14" s="48"/>
    </row>
    <row r="15" spans="1:10" ht="26.25" customHeight="1" x14ac:dyDescent="0.2">
      <c r="A15" s="15" t="s">
        <v>14</v>
      </c>
      <c r="B15" s="12">
        <v>204842</v>
      </c>
      <c r="C15" s="12">
        <v>87494</v>
      </c>
      <c r="D15" s="12">
        <v>55372</v>
      </c>
      <c r="J15" s="48"/>
    </row>
    <row r="16" spans="1:10" ht="28.5" x14ac:dyDescent="0.2">
      <c r="A16" s="15" t="s">
        <v>15</v>
      </c>
      <c r="B16" s="12">
        <v>227629</v>
      </c>
      <c r="C16" s="12">
        <v>307447</v>
      </c>
      <c r="D16" s="12">
        <v>364723</v>
      </c>
      <c r="J16" s="48"/>
    </row>
    <row r="17" spans="1:10" ht="26.25" customHeight="1" x14ac:dyDescent="0.2">
      <c r="A17" s="41" t="s">
        <v>16</v>
      </c>
      <c r="B17" s="16">
        <v>0</v>
      </c>
      <c r="C17" s="16">
        <v>-5370</v>
      </c>
      <c r="D17" s="16">
        <v>-2098</v>
      </c>
      <c r="J17" s="48"/>
    </row>
    <row r="18" spans="1:10" ht="29.25" customHeight="1" x14ac:dyDescent="0.25">
      <c r="A18" s="11" t="s">
        <v>17</v>
      </c>
      <c r="B18" s="23">
        <f>B16+B17</f>
        <v>227629</v>
      </c>
      <c r="C18" s="23">
        <f>C16+C17</f>
        <v>302077</v>
      </c>
      <c r="D18" s="23">
        <f>D16+D17</f>
        <v>362625</v>
      </c>
      <c r="J18" s="48"/>
    </row>
    <row r="19" spans="1:10" x14ac:dyDescent="0.2">
      <c r="A19" s="17" t="s">
        <v>18</v>
      </c>
      <c r="B19" s="12">
        <v>9349324</v>
      </c>
      <c r="C19" s="12">
        <v>8439171</v>
      </c>
      <c r="D19" s="12">
        <v>7087778</v>
      </c>
      <c r="J19" s="48"/>
    </row>
    <row r="20" spans="1:10" ht="28.5" x14ac:dyDescent="0.2">
      <c r="A20" s="41" t="s">
        <v>16</v>
      </c>
      <c r="B20" s="16">
        <v>-480658</v>
      </c>
      <c r="C20" s="16">
        <v>-419932</v>
      </c>
      <c r="D20" s="16">
        <v>-234986</v>
      </c>
      <c r="J20" s="48"/>
    </row>
    <row r="21" spans="1:10" ht="15" x14ac:dyDescent="0.25">
      <c r="A21" s="110" t="s">
        <v>19</v>
      </c>
      <c r="B21" s="24">
        <f>SUM(B19:B20)</f>
        <v>8868666</v>
      </c>
      <c r="C21" s="24">
        <f>SUM(C19:C20)</f>
        <v>8019239</v>
      </c>
      <c r="D21" s="24">
        <f>SUM(D19:D20)</f>
        <v>6852792</v>
      </c>
      <c r="J21" s="48"/>
    </row>
    <row r="22" spans="1:10" ht="15" x14ac:dyDescent="0.25">
      <c r="A22" s="110" t="s">
        <v>20</v>
      </c>
      <c r="B22" s="23">
        <f>B18+B21</f>
        <v>9096295</v>
      </c>
      <c r="C22" s="23">
        <f>C18+C21</f>
        <v>8321316</v>
      </c>
      <c r="D22" s="23">
        <f>D18+D21</f>
        <v>7215417</v>
      </c>
      <c r="E22" s="49"/>
      <c r="J22" s="48"/>
    </row>
    <row r="23" spans="1:10" ht="85.5" x14ac:dyDescent="0.2">
      <c r="A23" s="15" t="s">
        <v>21</v>
      </c>
      <c r="B23" s="16">
        <v>1148</v>
      </c>
      <c r="C23" s="16">
        <v>4526</v>
      </c>
      <c r="D23" s="16">
        <v>17274</v>
      </c>
      <c r="J23" s="48"/>
    </row>
    <row r="24" spans="1:10" x14ac:dyDescent="0.2">
      <c r="A24" s="111" t="s">
        <v>25</v>
      </c>
      <c r="B24" s="16">
        <v>0</v>
      </c>
      <c r="C24" s="16">
        <v>0</v>
      </c>
      <c r="D24" s="16">
        <v>0</v>
      </c>
      <c r="J24" s="48"/>
    </row>
    <row r="25" spans="1:10" x14ac:dyDescent="0.2">
      <c r="A25" s="47" t="s">
        <v>22</v>
      </c>
      <c r="B25" s="12">
        <v>807481</v>
      </c>
      <c r="C25" s="12">
        <f>545464+33796</f>
        <v>579260</v>
      </c>
      <c r="D25" s="12">
        <v>563193</v>
      </c>
      <c r="J25" s="48"/>
    </row>
    <row r="26" spans="1:10" x14ac:dyDescent="0.2">
      <c r="A26" s="112" t="s">
        <v>23</v>
      </c>
      <c r="B26" s="12">
        <v>34027</v>
      </c>
      <c r="C26" s="12">
        <v>33796</v>
      </c>
      <c r="D26" s="16">
        <v>100876</v>
      </c>
      <c r="J26" s="48"/>
    </row>
    <row r="27" spans="1:10" ht="14.25" customHeight="1" x14ac:dyDescent="0.2">
      <c r="A27" s="47" t="s">
        <v>24</v>
      </c>
      <c r="B27" s="12">
        <v>587982</v>
      </c>
      <c r="C27" s="12">
        <f>537736-33796</f>
        <v>503940</v>
      </c>
      <c r="D27" s="12">
        <v>391346</v>
      </c>
      <c r="J27" s="48"/>
    </row>
    <row r="28" spans="1:10" ht="13.5" customHeight="1" x14ac:dyDescent="0.2">
      <c r="A28" s="15"/>
      <c r="B28" s="21"/>
      <c r="C28" s="25"/>
      <c r="D28" s="21"/>
      <c r="J28" s="48"/>
    </row>
    <row r="29" spans="1:10" ht="15" x14ac:dyDescent="0.25">
      <c r="A29" s="113" t="s">
        <v>26</v>
      </c>
      <c r="B29" s="34">
        <f>B13+B14+B15+B22+B23+B24+B25+B27+B26</f>
        <v>21829180</v>
      </c>
      <c r="C29" s="114">
        <f>C13+C14+C15+C22+C23+C24+C25+C27+C26</f>
        <v>15346718.689999999</v>
      </c>
      <c r="D29" s="34">
        <f>D13+D14+D15+D22+D23+D24+D25+D27+D26</f>
        <v>12836971</v>
      </c>
      <c r="E29" s="50"/>
      <c r="F29" s="48"/>
      <c r="G29" s="48"/>
      <c r="J29" s="48"/>
    </row>
    <row r="30" spans="1:10" ht="15" x14ac:dyDescent="0.25">
      <c r="A30" s="11"/>
      <c r="B30" s="27"/>
      <c r="C30" s="28"/>
      <c r="D30" s="27"/>
      <c r="J30" s="48"/>
    </row>
    <row r="31" spans="1:10" ht="15" x14ac:dyDescent="0.25">
      <c r="A31" s="11" t="s">
        <v>27</v>
      </c>
      <c r="B31" s="29"/>
      <c r="C31" s="30"/>
      <c r="D31" s="29"/>
      <c r="J31" s="48"/>
    </row>
    <row r="32" spans="1:10" ht="15" x14ac:dyDescent="0.25">
      <c r="A32" s="15" t="s">
        <v>28</v>
      </c>
      <c r="B32" s="31"/>
      <c r="C32" s="32"/>
      <c r="D32" s="31"/>
      <c r="J32" s="48"/>
    </row>
    <row r="33" spans="1:10" ht="28.5" x14ac:dyDescent="0.2">
      <c r="A33" s="115" t="s">
        <v>29</v>
      </c>
      <c r="B33" s="12">
        <v>363711</v>
      </c>
      <c r="C33" s="12">
        <v>710215</v>
      </c>
      <c r="D33" s="12">
        <v>456469</v>
      </c>
      <c r="J33" s="48"/>
    </row>
    <row r="34" spans="1:10" x14ac:dyDescent="0.2">
      <c r="A34" s="47" t="s">
        <v>30</v>
      </c>
      <c r="B34" s="21">
        <v>16992350</v>
      </c>
      <c r="C34" s="21">
        <v>10490012</v>
      </c>
      <c r="D34" s="21">
        <v>8359576</v>
      </c>
      <c r="J34" s="48"/>
    </row>
    <row r="35" spans="1:10" x14ac:dyDescent="0.2">
      <c r="A35" s="47" t="s">
        <v>31</v>
      </c>
      <c r="B35" s="12">
        <v>1463450</v>
      </c>
      <c r="C35" s="12">
        <v>1595868</v>
      </c>
      <c r="D35" s="12">
        <v>1769383</v>
      </c>
      <c r="J35" s="48"/>
    </row>
    <row r="36" spans="1:10" x14ac:dyDescent="0.2">
      <c r="A36" s="47" t="s">
        <v>32</v>
      </c>
      <c r="B36" s="12">
        <v>751</v>
      </c>
      <c r="C36" s="12">
        <v>0</v>
      </c>
      <c r="D36" s="12">
        <v>443</v>
      </c>
      <c r="J36" s="48"/>
    </row>
    <row r="37" spans="1:10" x14ac:dyDescent="0.2">
      <c r="A37" s="47" t="s">
        <v>33</v>
      </c>
      <c r="B37" s="12">
        <f>8455+9134</f>
        <v>17589</v>
      </c>
      <c r="C37" s="12">
        <v>19587</v>
      </c>
      <c r="D37" s="12">
        <v>25525</v>
      </c>
      <c r="F37" s="48"/>
      <c r="J37" s="48"/>
    </row>
    <row r="38" spans="1:10" ht="27.75" customHeight="1" x14ac:dyDescent="0.2">
      <c r="A38" s="15" t="s">
        <v>21</v>
      </c>
      <c r="B38" s="33">
        <v>81636</v>
      </c>
      <c r="C38" s="33">
        <v>106912</v>
      </c>
      <c r="D38" s="33">
        <v>18423</v>
      </c>
      <c r="J38" s="48"/>
    </row>
    <row r="39" spans="1:10" x14ac:dyDescent="0.2">
      <c r="A39" s="112" t="s">
        <v>34</v>
      </c>
      <c r="B39" s="33">
        <v>0</v>
      </c>
      <c r="C39" s="33">
        <v>0</v>
      </c>
      <c r="D39" s="33">
        <v>0</v>
      </c>
      <c r="J39" s="48"/>
    </row>
    <row r="40" spans="1:10" x14ac:dyDescent="0.2">
      <c r="A40" s="112" t="s">
        <v>35</v>
      </c>
      <c r="B40" s="33">
        <v>36337</v>
      </c>
      <c r="C40" s="33">
        <v>39356</v>
      </c>
      <c r="D40" s="33">
        <v>105868</v>
      </c>
      <c r="J40" s="48"/>
    </row>
    <row r="41" spans="1:10" ht="18" customHeight="1" x14ac:dyDescent="0.2">
      <c r="A41" s="47" t="s">
        <v>36</v>
      </c>
      <c r="B41" s="12">
        <f>542834-[1]Лист3!B13+[1]Лист3!B14</f>
        <v>538222</v>
      </c>
      <c r="C41" s="12">
        <v>277714</v>
      </c>
      <c r="D41" s="12">
        <v>222933</v>
      </c>
      <c r="J41" s="48"/>
    </row>
    <row r="42" spans="1:10" x14ac:dyDescent="0.2">
      <c r="A42" s="15"/>
      <c r="B42" s="21"/>
      <c r="C42" s="22"/>
      <c r="D42" s="21"/>
      <c r="J42" s="48"/>
    </row>
    <row r="43" spans="1:10" ht="15" x14ac:dyDescent="0.25">
      <c r="A43" s="11" t="s">
        <v>37</v>
      </c>
      <c r="B43" s="34">
        <f>SUM(B33:B41)</f>
        <v>19494046</v>
      </c>
      <c r="C43" s="34">
        <f>SUM(C33:C41)</f>
        <v>13239664</v>
      </c>
      <c r="D43" s="34">
        <f>SUM(D33:D41)</f>
        <v>10958620</v>
      </c>
      <c r="E43" s="50"/>
      <c r="F43" s="48"/>
      <c r="G43" s="48"/>
      <c r="H43" s="49"/>
      <c r="J43" s="48"/>
    </row>
    <row r="44" spans="1:10" x14ac:dyDescent="0.2">
      <c r="A44" s="15"/>
      <c r="B44" s="29"/>
      <c r="C44" s="103"/>
      <c r="D44" s="29"/>
      <c r="H44" s="48"/>
      <c r="J44" s="48"/>
    </row>
    <row r="45" spans="1:10" ht="13.5" customHeight="1" x14ac:dyDescent="0.25">
      <c r="A45" s="15" t="s">
        <v>0</v>
      </c>
      <c r="B45" s="31"/>
      <c r="C45" s="31"/>
      <c r="D45" s="31"/>
      <c r="J45" s="48"/>
    </row>
    <row r="46" spans="1:10" x14ac:dyDescent="0.2">
      <c r="A46" s="15" t="s">
        <v>38</v>
      </c>
      <c r="B46" s="12">
        <v>1936748</v>
      </c>
      <c r="C46" s="12">
        <v>1734163</v>
      </c>
      <c r="D46" s="12">
        <v>1301658</v>
      </c>
      <c r="F46" s="48"/>
      <c r="J46" s="48"/>
    </row>
    <row r="47" spans="1:10" x14ac:dyDescent="0.2">
      <c r="A47" s="94" t="s">
        <v>39</v>
      </c>
      <c r="B47" s="33">
        <v>0</v>
      </c>
      <c r="C47" s="33">
        <v>0</v>
      </c>
      <c r="D47" s="33">
        <v>0</v>
      </c>
      <c r="J47" s="48"/>
    </row>
    <row r="48" spans="1:10" x14ac:dyDescent="0.2">
      <c r="A48" s="47" t="s">
        <v>40</v>
      </c>
      <c r="B48" s="35">
        <f>C48+'[1]МСФО осп'!B29-202585-50652</f>
        <v>398386</v>
      </c>
      <c r="C48" s="35">
        <v>372892</v>
      </c>
      <c r="D48" s="35">
        <v>576693</v>
      </c>
      <c r="F48" s="48"/>
      <c r="J48" s="48"/>
    </row>
    <row r="49" spans="1:10" x14ac:dyDescent="0.2">
      <c r="A49" s="15"/>
      <c r="B49" s="36"/>
      <c r="C49" s="36"/>
      <c r="D49" s="36"/>
      <c r="F49" s="117"/>
      <c r="G49" s="48"/>
      <c r="J49" s="48"/>
    </row>
    <row r="50" spans="1:10" x14ac:dyDescent="0.2">
      <c r="A50" s="109" t="s">
        <v>41</v>
      </c>
      <c r="B50" s="29">
        <f>SUM(B46:B48)</f>
        <v>2335134</v>
      </c>
      <c r="C50" s="29">
        <f>SUM(C46:C48)</f>
        <v>2107055</v>
      </c>
      <c r="D50" s="29">
        <f>SUM(D46:D48)</f>
        <v>1878351</v>
      </c>
      <c r="F50" s="118"/>
      <c r="J50" s="48"/>
    </row>
    <row r="51" spans="1:10" ht="15" x14ac:dyDescent="0.25">
      <c r="A51" s="116"/>
      <c r="B51" s="27"/>
      <c r="C51" s="37"/>
      <c r="D51" s="27"/>
      <c r="F51" s="117"/>
      <c r="J51" s="48"/>
    </row>
    <row r="52" spans="1:10" ht="18.75" customHeight="1" thickBot="1" x14ac:dyDescent="0.3">
      <c r="A52" s="38" t="s">
        <v>42</v>
      </c>
      <c r="B52" s="26">
        <f>B43+B50</f>
        <v>21829180</v>
      </c>
      <c r="C52" s="39">
        <f>C43+C50</f>
        <v>15346719</v>
      </c>
      <c r="D52" s="26">
        <f>D43+D50</f>
        <v>12836971</v>
      </c>
      <c r="F52" s="119"/>
      <c r="G52" s="48"/>
      <c r="J52" s="48"/>
    </row>
    <row r="53" spans="1:10" ht="15.75" thickTop="1" x14ac:dyDescent="0.25">
      <c r="A53" s="38"/>
      <c r="B53" s="27"/>
      <c r="C53" s="27"/>
      <c r="D53" s="27"/>
    </row>
    <row r="54" spans="1:10" x14ac:dyDescent="0.2">
      <c r="A54" s="40"/>
    </row>
    <row r="55" spans="1:10" x14ac:dyDescent="0.2">
      <c r="A55" s="91" t="s">
        <v>43</v>
      </c>
      <c r="B55" s="47"/>
      <c r="D55" s="47" t="s">
        <v>1</v>
      </c>
    </row>
    <row r="56" spans="1:10" x14ac:dyDescent="0.2">
      <c r="A56" s="91"/>
      <c r="B56" s="47"/>
      <c r="D56" s="47"/>
    </row>
    <row r="57" spans="1:10" x14ac:dyDescent="0.2">
      <c r="A57" s="91"/>
      <c r="B57" s="47"/>
      <c r="D57" s="47"/>
    </row>
    <row r="58" spans="1:10" x14ac:dyDescent="0.2">
      <c r="A58" s="91" t="s">
        <v>44</v>
      </c>
      <c r="B58" s="47"/>
      <c r="D58" s="47" t="s">
        <v>2</v>
      </c>
    </row>
    <row r="59" spans="1:10" x14ac:dyDescent="0.2">
      <c r="A59" s="91"/>
      <c r="B59" s="47"/>
      <c r="D59" s="47"/>
    </row>
    <row r="61" spans="1:10" x14ac:dyDescent="0.2">
      <c r="A61" s="47" t="s">
        <v>45</v>
      </c>
      <c r="B61" s="43"/>
      <c r="C61" s="43"/>
    </row>
    <row r="62" spans="1:10" ht="57" x14ac:dyDescent="0.2">
      <c r="A62" s="41" t="s">
        <v>46</v>
      </c>
      <c r="B62" s="44">
        <v>0</v>
      </c>
      <c r="C62" s="45">
        <v>-10814</v>
      </c>
      <c r="D62" s="45">
        <v>0</v>
      </c>
    </row>
    <row r="63" spans="1:10" ht="43.5" customHeight="1" x14ac:dyDescent="0.2">
      <c r="A63" s="41" t="s">
        <v>47</v>
      </c>
      <c r="B63" s="44">
        <v>-578832</v>
      </c>
      <c r="C63" s="44">
        <v>-484100</v>
      </c>
      <c r="D63" s="44">
        <v>-345682</v>
      </c>
    </row>
    <row r="64" spans="1:10" ht="28.5" x14ac:dyDescent="0.2">
      <c r="A64" s="41" t="s">
        <v>48</v>
      </c>
      <c r="B64" s="44">
        <v>11372</v>
      </c>
      <c r="C64" s="46">
        <v>8891</v>
      </c>
      <c r="D64" s="46">
        <v>8614</v>
      </c>
    </row>
  </sheetData>
  <mergeCells count="1">
    <mergeCell ref="A1:D2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J41"/>
  <sheetViews>
    <sheetView topLeftCell="A25" zoomScale="115" zoomScaleNormal="115" workbookViewId="0">
      <selection activeCell="A39" sqref="A39"/>
    </sheetView>
  </sheetViews>
  <sheetFormatPr defaultRowHeight="14.25" x14ac:dyDescent="0.2"/>
  <cols>
    <col min="1" max="1" width="65" style="69" customWidth="1"/>
    <col min="2" max="2" width="16.5703125" style="69" customWidth="1"/>
    <col min="3" max="3" width="16.28515625" style="69" customWidth="1"/>
    <col min="4" max="4" width="6.42578125" style="69" customWidth="1"/>
    <col min="5" max="203" width="9.140625" style="69"/>
    <col min="204" max="204" width="65.28515625" style="69" customWidth="1"/>
    <col min="205" max="206" width="17.42578125" style="69" customWidth="1"/>
    <col min="207" max="459" width="9.140625" style="69"/>
    <col min="460" max="460" width="65.28515625" style="69" customWidth="1"/>
    <col min="461" max="462" width="17.42578125" style="69" customWidth="1"/>
    <col min="463" max="715" width="9.140625" style="69"/>
    <col min="716" max="716" width="65.28515625" style="69" customWidth="1"/>
    <col min="717" max="718" width="17.42578125" style="69" customWidth="1"/>
    <col min="719" max="971" width="9.140625" style="69"/>
    <col min="972" max="972" width="65.28515625" style="69" customWidth="1"/>
    <col min="973" max="974" width="17.42578125" style="69" customWidth="1"/>
    <col min="975" max="1227" width="9.140625" style="69"/>
    <col min="1228" max="1228" width="65.28515625" style="69" customWidth="1"/>
    <col min="1229" max="1230" width="17.42578125" style="69" customWidth="1"/>
    <col min="1231" max="1483" width="9.140625" style="69"/>
    <col min="1484" max="1484" width="65.28515625" style="69" customWidth="1"/>
    <col min="1485" max="1486" width="17.42578125" style="69" customWidth="1"/>
    <col min="1487" max="1739" width="9.140625" style="69"/>
    <col min="1740" max="1740" width="65.28515625" style="69" customWidth="1"/>
    <col min="1741" max="1742" width="17.42578125" style="69" customWidth="1"/>
    <col min="1743" max="1995" width="9.140625" style="69"/>
    <col min="1996" max="1996" width="65.28515625" style="69" customWidth="1"/>
    <col min="1997" max="1998" width="17.42578125" style="69" customWidth="1"/>
    <col min="1999" max="2251" width="9.140625" style="69"/>
    <col min="2252" max="2252" width="65.28515625" style="69" customWidth="1"/>
    <col min="2253" max="2254" width="17.42578125" style="69" customWidth="1"/>
    <col min="2255" max="2507" width="9.140625" style="69"/>
    <col min="2508" max="2508" width="65.28515625" style="69" customWidth="1"/>
    <col min="2509" max="2510" width="17.42578125" style="69" customWidth="1"/>
    <col min="2511" max="2763" width="9.140625" style="69"/>
    <col min="2764" max="2764" width="65.28515625" style="69" customWidth="1"/>
    <col min="2765" max="2766" width="17.42578125" style="69" customWidth="1"/>
    <col min="2767" max="3019" width="9.140625" style="69"/>
    <col min="3020" max="3020" width="65.28515625" style="69" customWidth="1"/>
    <col min="3021" max="3022" width="17.42578125" style="69" customWidth="1"/>
    <col min="3023" max="3275" width="9.140625" style="69"/>
    <col min="3276" max="3276" width="65.28515625" style="69" customWidth="1"/>
    <col min="3277" max="3278" width="17.42578125" style="69" customWidth="1"/>
    <col min="3279" max="3531" width="9.140625" style="69"/>
    <col min="3532" max="3532" width="65.28515625" style="69" customWidth="1"/>
    <col min="3533" max="3534" width="17.42578125" style="69" customWidth="1"/>
    <col min="3535" max="3787" width="9.140625" style="69"/>
    <col min="3788" max="3788" width="65.28515625" style="69" customWidth="1"/>
    <col min="3789" max="3790" width="17.42578125" style="69" customWidth="1"/>
    <col min="3791" max="4043" width="9.140625" style="69"/>
    <col min="4044" max="4044" width="65.28515625" style="69" customWidth="1"/>
    <col min="4045" max="4046" width="17.42578125" style="69" customWidth="1"/>
    <col min="4047" max="4299" width="9.140625" style="69"/>
    <col min="4300" max="4300" width="65.28515625" style="69" customWidth="1"/>
    <col min="4301" max="4302" width="17.42578125" style="69" customWidth="1"/>
    <col min="4303" max="4555" width="9.140625" style="69"/>
    <col min="4556" max="4556" width="65.28515625" style="69" customWidth="1"/>
    <col min="4557" max="4558" width="17.42578125" style="69" customWidth="1"/>
    <col min="4559" max="4811" width="9.140625" style="69"/>
    <col min="4812" max="4812" width="65.28515625" style="69" customWidth="1"/>
    <col min="4813" max="4814" width="17.42578125" style="69" customWidth="1"/>
    <col min="4815" max="5067" width="9.140625" style="69"/>
    <col min="5068" max="5068" width="65.28515625" style="69" customWidth="1"/>
    <col min="5069" max="5070" width="17.42578125" style="69" customWidth="1"/>
    <col min="5071" max="5323" width="9.140625" style="69"/>
    <col min="5324" max="5324" width="65.28515625" style="69" customWidth="1"/>
    <col min="5325" max="5326" width="17.42578125" style="69" customWidth="1"/>
    <col min="5327" max="5579" width="9.140625" style="69"/>
    <col min="5580" max="5580" width="65.28515625" style="69" customWidth="1"/>
    <col min="5581" max="5582" width="17.42578125" style="69" customWidth="1"/>
    <col min="5583" max="5835" width="9.140625" style="69"/>
    <col min="5836" max="5836" width="65.28515625" style="69" customWidth="1"/>
    <col min="5837" max="5838" width="17.42578125" style="69" customWidth="1"/>
    <col min="5839" max="6091" width="9.140625" style="69"/>
    <col min="6092" max="6092" width="65.28515625" style="69" customWidth="1"/>
    <col min="6093" max="6094" width="17.42578125" style="69" customWidth="1"/>
    <col min="6095" max="6347" width="9.140625" style="69"/>
    <col min="6348" max="6348" width="65.28515625" style="69" customWidth="1"/>
    <col min="6349" max="6350" width="17.42578125" style="69" customWidth="1"/>
    <col min="6351" max="6603" width="9.140625" style="69"/>
    <col min="6604" max="6604" width="65.28515625" style="69" customWidth="1"/>
    <col min="6605" max="6606" width="17.42578125" style="69" customWidth="1"/>
    <col min="6607" max="6859" width="9.140625" style="69"/>
    <col min="6860" max="6860" width="65.28515625" style="69" customWidth="1"/>
    <col min="6861" max="6862" width="17.42578125" style="69" customWidth="1"/>
    <col min="6863" max="7115" width="9.140625" style="69"/>
    <col min="7116" max="7116" width="65.28515625" style="69" customWidth="1"/>
    <col min="7117" max="7118" width="17.42578125" style="69" customWidth="1"/>
    <col min="7119" max="7371" width="9.140625" style="69"/>
    <col min="7372" max="7372" width="65.28515625" style="69" customWidth="1"/>
    <col min="7373" max="7374" width="17.42578125" style="69" customWidth="1"/>
    <col min="7375" max="7627" width="9.140625" style="69"/>
    <col min="7628" max="7628" width="65.28515625" style="69" customWidth="1"/>
    <col min="7629" max="7630" width="17.42578125" style="69" customWidth="1"/>
    <col min="7631" max="7883" width="9.140625" style="69"/>
    <col min="7884" max="7884" width="65.28515625" style="69" customWidth="1"/>
    <col min="7885" max="7886" width="17.42578125" style="69" customWidth="1"/>
    <col min="7887" max="8139" width="9.140625" style="69"/>
    <col min="8140" max="8140" width="65.28515625" style="69" customWidth="1"/>
    <col min="8141" max="8142" width="17.42578125" style="69" customWidth="1"/>
    <col min="8143" max="8395" width="9.140625" style="69"/>
    <col min="8396" max="8396" width="65.28515625" style="69" customWidth="1"/>
    <col min="8397" max="8398" width="17.42578125" style="69" customWidth="1"/>
    <col min="8399" max="8651" width="9.140625" style="69"/>
    <col min="8652" max="8652" width="65.28515625" style="69" customWidth="1"/>
    <col min="8653" max="8654" width="17.42578125" style="69" customWidth="1"/>
    <col min="8655" max="8907" width="9.140625" style="69"/>
    <col min="8908" max="8908" width="65.28515625" style="69" customWidth="1"/>
    <col min="8909" max="8910" width="17.42578125" style="69" customWidth="1"/>
    <col min="8911" max="9163" width="9.140625" style="69"/>
    <col min="9164" max="9164" width="65.28515625" style="69" customWidth="1"/>
    <col min="9165" max="9166" width="17.42578125" style="69" customWidth="1"/>
    <col min="9167" max="9419" width="9.140625" style="69"/>
    <col min="9420" max="9420" width="65.28515625" style="69" customWidth="1"/>
    <col min="9421" max="9422" width="17.42578125" style="69" customWidth="1"/>
    <col min="9423" max="9675" width="9.140625" style="69"/>
    <col min="9676" max="9676" width="65.28515625" style="69" customWidth="1"/>
    <col min="9677" max="9678" width="17.42578125" style="69" customWidth="1"/>
    <col min="9679" max="9931" width="9.140625" style="69"/>
    <col min="9932" max="9932" width="65.28515625" style="69" customWidth="1"/>
    <col min="9933" max="9934" width="17.42578125" style="69" customWidth="1"/>
    <col min="9935" max="10187" width="9.140625" style="69"/>
    <col min="10188" max="10188" width="65.28515625" style="69" customWidth="1"/>
    <col min="10189" max="10190" width="17.42578125" style="69" customWidth="1"/>
    <col min="10191" max="10443" width="9.140625" style="69"/>
    <col min="10444" max="10444" width="65.28515625" style="69" customWidth="1"/>
    <col min="10445" max="10446" width="17.42578125" style="69" customWidth="1"/>
    <col min="10447" max="10699" width="9.140625" style="69"/>
    <col min="10700" max="10700" width="65.28515625" style="69" customWidth="1"/>
    <col min="10701" max="10702" width="17.42578125" style="69" customWidth="1"/>
    <col min="10703" max="10955" width="9.140625" style="69"/>
    <col min="10956" max="10956" width="65.28515625" style="69" customWidth="1"/>
    <col min="10957" max="10958" width="17.42578125" style="69" customWidth="1"/>
    <col min="10959" max="11211" width="9.140625" style="69"/>
    <col min="11212" max="11212" width="65.28515625" style="69" customWidth="1"/>
    <col min="11213" max="11214" width="17.42578125" style="69" customWidth="1"/>
    <col min="11215" max="11467" width="9.140625" style="69"/>
    <col min="11468" max="11468" width="65.28515625" style="69" customWidth="1"/>
    <col min="11469" max="11470" width="17.42578125" style="69" customWidth="1"/>
    <col min="11471" max="11723" width="9.140625" style="69"/>
    <col min="11724" max="11724" width="65.28515625" style="69" customWidth="1"/>
    <col min="11725" max="11726" width="17.42578125" style="69" customWidth="1"/>
    <col min="11727" max="11979" width="9.140625" style="69"/>
    <col min="11980" max="11980" width="65.28515625" style="69" customWidth="1"/>
    <col min="11981" max="11982" width="17.42578125" style="69" customWidth="1"/>
    <col min="11983" max="12235" width="9.140625" style="69"/>
    <col min="12236" max="12236" width="65.28515625" style="69" customWidth="1"/>
    <col min="12237" max="12238" width="17.42578125" style="69" customWidth="1"/>
    <col min="12239" max="12491" width="9.140625" style="69"/>
    <col min="12492" max="12492" width="65.28515625" style="69" customWidth="1"/>
    <col min="12493" max="12494" width="17.42578125" style="69" customWidth="1"/>
    <col min="12495" max="12747" width="9.140625" style="69"/>
    <col min="12748" max="12748" width="65.28515625" style="69" customWidth="1"/>
    <col min="12749" max="12750" width="17.42578125" style="69" customWidth="1"/>
    <col min="12751" max="13003" width="9.140625" style="69"/>
    <col min="13004" max="13004" width="65.28515625" style="69" customWidth="1"/>
    <col min="13005" max="13006" width="17.42578125" style="69" customWidth="1"/>
    <col min="13007" max="13259" width="9.140625" style="69"/>
    <col min="13260" max="13260" width="65.28515625" style="69" customWidth="1"/>
    <col min="13261" max="13262" width="17.42578125" style="69" customWidth="1"/>
    <col min="13263" max="13515" width="9.140625" style="69"/>
    <col min="13516" max="13516" width="65.28515625" style="69" customWidth="1"/>
    <col min="13517" max="13518" width="17.42578125" style="69" customWidth="1"/>
    <col min="13519" max="13771" width="9.140625" style="69"/>
    <col min="13772" max="13772" width="65.28515625" style="69" customWidth="1"/>
    <col min="13773" max="13774" width="17.42578125" style="69" customWidth="1"/>
    <col min="13775" max="14027" width="9.140625" style="69"/>
    <col min="14028" max="14028" width="65.28515625" style="69" customWidth="1"/>
    <col min="14029" max="14030" width="17.42578125" style="69" customWidth="1"/>
    <col min="14031" max="14283" width="9.140625" style="69"/>
    <col min="14284" max="14284" width="65.28515625" style="69" customWidth="1"/>
    <col min="14285" max="14286" width="17.42578125" style="69" customWidth="1"/>
    <col min="14287" max="14539" width="9.140625" style="69"/>
    <col min="14540" max="14540" width="65.28515625" style="69" customWidth="1"/>
    <col min="14541" max="14542" width="17.42578125" style="69" customWidth="1"/>
    <col min="14543" max="14795" width="9.140625" style="69"/>
    <col min="14796" max="14796" width="65.28515625" style="69" customWidth="1"/>
    <col min="14797" max="14798" width="17.42578125" style="69" customWidth="1"/>
    <col min="14799" max="15051" width="9.140625" style="69"/>
    <col min="15052" max="15052" width="65.28515625" style="69" customWidth="1"/>
    <col min="15053" max="15054" width="17.42578125" style="69" customWidth="1"/>
    <col min="15055" max="15307" width="9.140625" style="69"/>
    <col min="15308" max="15308" width="65.28515625" style="69" customWidth="1"/>
    <col min="15309" max="15310" width="17.42578125" style="69" customWidth="1"/>
    <col min="15311" max="15563" width="9.140625" style="69"/>
    <col min="15564" max="15564" width="65.28515625" style="69" customWidth="1"/>
    <col min="15565" max="15566" width="17.42578125" style="69" customWidth="1"/>
    <col min="15567" max="15819" width="9.140625" style="69"/>
    <col min="15820" max="15820" width="65.28515625" style="69" customWidth="1"/>
    <col min="15821" max="15822" width="17.42578125" style="69" customWidth="1"/>
    <col min="15823" max="16075" width="9.140625" style="69"/>
    <col min="16076" max="16076" width="65.28515625" style="69" customWidth="1"/>
    <col min="16077" max="16078" width="17.42578125" style="69" customWidth="1"/>
    <col min="16079" max="16384" width="9.140625" style="69"/>
  </cols>
  <sheetData>
    <row r="1" spans="1:4" ht="15" x14ac:dyDescent="0.25">
      <c r="A1" s="67"/>
      <c r="B1" s="68"/>
      <c r="C1" s="68"/>
    </row>
    <row r="2" spans="1:4" ht="15" x14ac:dyDescent="0.25">
      <c r="A2" s="177" t="s">
        <v>64</v>
      </c>
      <c r="B2" s="177"/>
      <c r="C2" s="177"/>
      <c r="D2" s="68"/>
    </row>
    <row r="3" spans="1:4" x14ac:dyDescent="0.2">
      <c r="A3" s="175" t="s">
        <v>202</v>
      </c>
      <c r="B3" s="176"/>
      <c r="C3" s="176"/>
    </row>
    <row r="4" spans="1:4" ht="15" x14ac:dyDescent="0.25">
      <c r="A4" s="123" t="s">
        <v>65</v>
      </c>
      <c r="B4" s="70"/>
      <c r="C4" s="70"/>
    </row>
    <row r="5" spans="1:4" ht="30" x14ac:dyDescent="0.25">
      <c r="B5" s="9" t="s">
        <v>205</v>
      </c>
      <c r="C5" s="9" t="s">
        <v>206</v>
      </c>
    </row>
    <row r="6" spans="1:4" ht="15.75" thickBot="1" x14ac:dyDescent="0.3">
      <c r="A6" s="75"/>
      <c r="B6" s="54" t="s">
        <v>207</v>
      </c>
      <c r="C6" s="54" t="s">
        <v>207</v>
      </c>
    </row>
    <row r="7" spans="1:4" ht="28.5" x14ac:dyDescent="0.2">
      <c r="A7" s="229" t="s">
        <v>49</v>
      </c>
      <c r="B7" s="56">
        <f>1512864-23978</f>
        <v>1488886</v>
      </c>
      <c r="C7" s="56">
        <v>1413925</v>
      </c>
    </row>
    <row r="8" spans="1:4" x14ac:dyDescent="0.2">
      <c r="A8" s="47" t="s">
        <v>209</v>
      </c>
      <c r="B8" s="56">
        <v>2014</v>
      </c>
      <c r="C8" s="56">
        <v>1207</v>
      </c>
    </row>
    <row r="9" spans="1:4" x14ac:dyDescent="0.2">
      <c r="A9" s="47" t="s">
        <v>210</v>
      </c>
      <c r="B9" s="56">
        <v>-367225</v>
      </c>
      <c r="C9" s="56">
        <v>-367008</v>
      </c>
    </row>
    <row r="10" spans="1:4" ht="28.5" x14ac:dyDescent="0.2">
      <c r="A10" s="41" t="s">
        <v>211</v>
      </c>
      <c r="B10" s="57">
        <f>SUM(B7:B9)</f>
        <v>1123675</v>
      </c>
      <c r="C10" s="58">
        <f>SUM(C7:C9)</f>
        <v>1048124</v>
      </c>
    </row>
    <row r="11" spans="1:4" ht="27.75" customHeight="1" x14ac:dyDescent="0.2">
      <c r="A11" s="41" t="s">
        <v>212</v>
      </c>
      <c r="B11" s="56">
        <f>[1]Лист3!B26+[1]Лист3!B30</f>
        <v>-53170</v>
      </c>
      <c r="C11" s="59">
        <v>-156898</v>
      </c>
    </row>
    <row r="12" spans="1:4" ht="15" x14ac:dyDescent="0.25">
      <c r="A12" s="223" t="s">
        <v>50</v>
      </c>
      <c r="B12" s="213">
        <f>B10+B11</f>
        <v>1070505</v>
      </c>
      <c r="C12" s="213">
        <f>C10+C11</f>
        <v>891226</v>
      </c>
    </row>
    <row r="13" spans="1:4" x14ac:dyDescent="0.2">
      <c r="A13" s="47" t="s">
        <v>51</v>
      </c>
      <c r="B13" s="56">
        <v>557902</v>
      </c>
      <c r="C13" s="56">
        <v>395113</v>
      </c>
    </row>
    <row r="14" spans="1:4" x14ac:dyDescent="0.2">
      <c r="A14" s="47" t="s">
        <v>52</v>
      </c>
      <c r="B14" s="56">
        <v>-445405</v>
      </c>
      <c r="C14" s="59">
        <v>-111589</v>
      </c>
    </row>
    <row r="15" spans="1:4" x14ac:dyDescent="0.2">
      <c r="A15" s="47" t="s">
        <v>53</v>
      </c>
      <c r="B15" s="56">
        <v>428038</v>
      </c>
      <c r="C15" s="59">
        <v>319415</v>
      </c>
    </row>
    <row r="16" spans="1:4" ht="28.5" x14ac:dyDescent="0.2">
      <c r="A16" s="214" t="s">
        <v>213</v>
      </c>
      <c r="B16" s="56">
        <v>69834</v>
      </c>
      <c r="C16" s="59">
        <v>37542</v>
      </c>
    </row>
    <row r="17" spans="1:3" x14ac:dyDescent="0.2">
      <c r="A17" s="121" t="s">
        <v>54</v>
      </c>
      <c r="B17" s="60">
        <v>40767</v>
      </c>
      <c r="C17" s="61">
        <v>7734</v>
      </c>
    </row>
    <row r="18" spans="1:3" ht="15" x14ac:dyDescent="0.2">
      <c r="A18" s="224" t="s">
        <v>55</v>
      </c>
      <c r="B18" s="225">
        <f>SUM(B13:B17)</f>
        <v>651136</v>
      </c>
      <c r="C18" s="225">
        <f>SUM(C13:C17)</f>
        <v>648215</v>
      </c>
    </row>
    <row r="19" spans="1:3" x14ac:dyDescent="0.2">
      <c r="A19" s="47"/>
      <c r="B19" s="215"/>
      <c r="C19" s="216"/>
    </row>
    <row r="20" spans="1:3" x14ac:dyDescent="0.2">
      <c r="A20" s="47" t="s">
        <v>56</v>
      </c>
      <c r="B20" s="56">
        <v>-1392391</v>
      </c>
      <c r="C20" s="59">
        <v>-1233822</v>
      </c>
    </row>
    <row r="21" spans="1:3" ht="28.5" x14ac:dyDescent="0.2">
      <c r="A21" s="122" t="s">
        <v>214</v>
      </c>
      <c r="B21" s="60">
        <f>-25981+[1]Лист3!AC13-[1]Лист3!AC14</f>
        <v>-28013</v>
      </c>
      <c r="C21" s="61">
        <v>-27319</v>
      </c>
    </row>
    <row r="22" spans="1:3" ht="15.75" thickBot="1" x14ac:dyDescent="0.3">
      <c r="A22" s="226" t="s">
        <v>57</v>
      </c>
      <c r="B22" s="217">
        <f>B20+B21</f>
        <v>-1420404</v>
      </c>
      <c r="C22" s="217">
        <f>C20+C21</f>
        <v>-1261141</v>
      </c>
    </row>
    <row r="23" spans="1:3" ht="15" thickTop="1" x14ac:dyDescent="0.2">
      <c r="A23" s="47"/>
      <c r="B23" s="218"/>
      <c r="C23" s="218"/>
    </row>
    <row r="24" spans="1:3" ht="15" thickBot="1" x14ac:dyDescent="0.25">
      <c r="A24" s="227" t="s">
        <v>58</v>
      </c>
      <c r="B24" s="62">
        <f>B12+B18+B22</f>
        <v>301237</v>
      </c>
      <c r="C24" s="62">
        <f>C12+C18+C22</f>
        <v>278300</v>
      </c>
    </row>
    <row r="25" spans="1:3" ht="15" thickTop="1" x14ac:dyDescent="0.2">
      <c r="A25" s="47"/>
      <c r="B25" s="219"/>
      <c r="C25" s="220"/>
    </row>
    <row r="26" spans="1:3" x14ac:dyDescent="0.2">
      <c r="A26" s="47" t="s">
        <v>59</v>
      </c>
      <c r="B26" s="63">
        <v>-22506</v>
      </c>
      <c r="C26" s="63">
        <v>-25063</v>
      </c>
    </row>
    <row r="27" spans="1:3" x14ac:dyDescent="0.2">
      <c r="A27" s="47" t="s">
        <v>208</v>
      </c>
      <c r="B27" s="63">
        <f>B26+B24</f>
        <v>278731</v>
      </c>
      <c r="C27" s="63">
        <f>C26+C24</f>
        <v>253237</v>
      </c>
    </row>
    <row r="28" spans="1:3" x14ac:dyDescent="0.2">
      <c r="A28" s="47"/>
      <c r="B28" s="63"/>
      <c r="C28" s="63"/>
    </row>
    <row r="29" spans="1:3" ht="15.75" thickBot="1" x14ac:dyDescent="0.3">
      <c r="A29" s="228" t="s">
        <v>60</v>
      </c>
      <c r="B29" s="221">
        <f>B27</f>
        <v>278731</v>
      </c>
      <c r="C29" s="221">
        <f>C27</f>
        <v>253237</v>
      </c>
    </row>
    <row r="30" spans="1:3" ht="15.75" thickTop="1" x14ac:dyDescent="0.25">
      <c r="A30" s="64"/>
      <c r="B30" s="222"/>
      <c r="C30" s="222"/>
    </row>
    <row r="31" spans="1:3" ht="15" x14ac:dyDescent="0.25">
      <c r="A31" s="64" t="s">
        <v>61</v>
      </c>
      <c r="B31" s="230">
        <f>B29/387349513*1000</f>
        <v>0.7195852599406779</v>
      </c>
      <c r="C31" s="65">
        <f>C29/344827968*1000</f>
        <v>0.7343864868872817</v>
      </c>
    </row>
    <row r="32" spans="1:3" ht="15" x14ac:dyDescent="0.25">
      <c r="A32" s="75"/>
      <c r="B32" s="186"/>
      <c r="C32" s="186"/>
    </row>
    <row r="33" spans="1:192" ht="15" x14ac:dyDescent="0.25">
      <c r="A33" s="75"/>
      <c r="B33" s="186"/>
      <c r="C33" s="186"/>
    </row>
    <row r="34" spans="1:192" x14ac:dyDescent="0.2">
      <c r="A34" s="91" t="s">
        <v>43</v>
      </c>
      <c r="B34" s="47"/>
      <c r="C34" s="47" t="s">
        <v>1</v>
      </c>
      <c r="D34" s="76"/>
      <c r="G34" s="76"/>
      <c r="H34" s="76"/>
      <c r="K34" s="76"/>
      <c r="L34" s="76"/>
      <c r="O34" s="76"/>
      <c r="P34" s="76"/>
      <c r="S34" s="76"/>
      <c r="T34" s="76"/>
      <c r="W34" s="76"/>
      <c r="X34" s="76"/>
      <c r="AA34" s="76"/>
      <c r="AB34" s="76"/>
      <c r="AE34" s="76"/>
      <c r="AF34" s="76"/>
      <c r="AI34" s="76"/>
      <c r="AJ34" s="76"/>
      <c r="AM34" s="76"/>
      <c r="AN34" s="76"/>
      <c r="AQ34" s="76"/>
      <c r="AR34" s="76"/>
      <c r="AU34" s="76"/>
      <c r="AV34" s="76"/>
      <c r="AY34" s="76"/>
      <c r="AZ34" s="76"/>
      <c r="BC34" s="76"/>
      <c r="BD34" s="76"/>
      <c r="BG34" s="76"/>
      <c r="BH34" s="76"/>
      <c r="BK34" s="76"/>
      <c r="BL34" s="76"/>
      <c r="BO34" s="76"/>
      <c r="BP34" s="76"/>
      <c r="BS34" s="76"/>
      <c r="BT34" s="76"/>
      <c r="BW34" s="76"/>
      <c r="BX34" s="76"/>
      <c r="CA34" s="76"/>
      <c r="CB34" s="76"/>
      <c r="CE34" s="76"/>
      <c r="CF34" s="76"/>
      <c r="CI34" s="76"/>
      <c r="CJ34" s="76"/>
      <c r="CM34" s="76"/>
      <c r="CN34" s="76"/>
      <c r="CQ34" s="76"/>
      <c r="CR34" s="76"/>
      <c r="CU34" s="76"/>
      <c r="CV34" s="76"/>
      <c r="CY34" s="76"/>
      <c r="CZ34" s="76"/>
      <c r="DC34" s="76"/>
      <c r="DD34" s="76"/>
      <c r="DG34" s="76"/>
      <c r="DH34" s="76"/>
      <c r="DK34" s="76"/>
      <c r="DL34" s="76"/>
      <c r="DO34" s="76"/>
      <c r="DP34" s="76"/>
      <c r="DS34" s="76"/>
      <c r="DT34" s="76"/>
      <c r="DW34" s="76"/>
      <c r="DX34" s="76"/>
      <c r="EA34" s="76"/>
      <c r="EB34" s="76"/>
      <c r="EE34" s="76"/>
      <c r="EF34" s="76"/>
      <c r="EI34" s="76"/>
      <c r="EJ34" s="76"/>
      <c r="EM34" s="76"/>
      <c r="EN34" s="76"/>
      <c r="EQ34" s="76"/>
      <c r="ER34" s="76"/>
      <c r="EU34" s="76"/>
      <c r="EV34" s="76"/>
      <c r="EY34" s="76"/>
      <c r="EZ34" s="76"/>
      <c r="FC34" s="76"/>
      <c r="FD34" s="76"/>
      <c r="FG34" s="76"/>
      <c r="FH34" s="76"/>
      <c r="FK34" s="76"/>
      <c r="FL34" s="76"/>
      <c r="FO34" s="76"/>
      <c r="FP34" s="76"/>
      <c r="FS34" s="76"/>
      <c r="FT34" s="76"/>
      <c r="FW34" s="76"/>
      <c r="FX34" s="76"/>
      <c r="GA34" s="76"/>
      <c r="GB34" s="76"/>
      <c r="GE34" s="76"/>
      <c r="GF34" s="76"/>
      <c r="GI34" s="76"/>
      <c r="GJ34" s="76"/>
    </row>
    <row r="35" spans="1:192" x14ac:dyDescent="0.2">
      <c r="A35" s="91"/>
      <c r="B35" s="47"/>
      <c r="C35" s="47"/>
      <c r="D35" s="76"/>
      <c r="G35" s="76"/>
      <c r="H35" s="76"/>
      <c r="K35" s="76"/>
      <c r="L35" s="76"/>
      <c r="O35" s="76"/>
      <c r="P35" s="76"/>
      <c r="S35" s="76"/>
      <c r="T35" s="76"/>
      <c r="W35" s="76"/>
      <c r="X35" s="76"/>
      <c r="AA35" s="76"/>
      <c r="AB35" s="76"/>
      <c r="AE35" s="76"/>
      <c r="AF35" s="76"/>
      <c r="AI35" s="76"/>
      <c r="AJ35" s="76"/>
      <c r="AM35" s="76"/>
      <c r="AN35" s="76"/>
      <c r="AQ35" s="76"/>
      <c r="AR35" s="76"/>
      <c r="AU35" s="76"/>
      <c r="AV35" s="76"/>
      <c r="AY35" s="76"/>
      <c r="AZ35" s="76"/>
      <c r="BC35" s="76"/>
      <c r="BD35" s="76"/>
      <c r="BG35" s="76"/>
      <c r="BH35" s="76"/>
      <c r="BK35" s="76"/>
      <c r="BL35" s="76"/>
      <c r="BO35" s="76"/>
      <c r="BP35" s="76"/>
      <c r="BS35" s="76"/>
      <c r="BT35" s="76"/>
      <c r="BW35" s="76"/>
      <c r="BX35" s="76"/>
      <c r="CA35" s="76"/>
      <c r="CB35" s="76"/>
      <c r="CE35" s="76"/>
      <c r="CF35" s="76"/>
      <c r="CI35" s="76"/>
      <c r="CJ35" s="76"/>
      <c r="CM35" s="76"/>
      <c r="CN35" s="76"/>
      <c r="CQ35" s="76"/>
      <c r="CR35" s="76"/>
      <c r="CU35" s="76"/>
      <c r="CV35" s="76"/>
      <c r="CY35" s="76"/>
      <c r="CZ35" s="76"/>
      <c r="DC35" s="76"/>
      <c r="DD35" s="76"/>
      <c r="DG35" s="76"/>
      <c r="DH35" s="76"/>
      <c r="DK35" s="76"/>
      <c r="DL35" s="76"/>
      <c r="DO35" s="76"/>
      <c r="DP35" s="76"/>
      <c r="DS35" s="76"/>
      <c r="DT35" s="76"/>
      <c r="DW35" s="76"/>
      <c r="DX35" s="76"/>
      <c r="EA35" s="76"/>
      <c r="EB35" s="76"/>
      <c r="EE35" s="76"/>
      <c r="EF35" s="76"/>
      <c r="EI35" s="76"/>
      <c r="EJ35" s="76"/>
      <c r="EM35" s="76"/>
      <c r="EN35" s="76"/>
      <c r="EQ35" s="76"/>
      <c r="ER35" s="76"/>
      <c r="EU35" s="76"/>
      <c r="EV35" s="76"/>
      <c r="EY35" s="76"/>
      <c r="EZ35" s="76"/>
      <c r="FC35" s="76"/>
      <c r="FD35" s="76"/>
      <c r="FG35" s="76"/>
      <c r="FH35" s="76"/>
      <c r="FK35" s="76"/>
      <c r="FL35" s="76"/>
      <c r="FO35" s="76"/>
      <c r="FP35" s="76"/>
      <c r="FS35" s="76"/>
      <c r="FT35" s="76"/>
      <c r="FW35" s="76"/>
      <c r="FX35" s="76"/>
      <c r="GA35" s="76"/>
      <c r="GB35" s="76"/>
      <c r="GE35" s="76"/>
      <c r="GF35" s="76"/>
      <c r="GI35" s="76"/>
      <c r="GJ35" s="76"/>
    </row>
    <row r="36" spans="1:192" x14ac:dyDescent="0.2">
      <c r="A36" s="91"/>
      <c r="B36" s="47"/>
      <c r="C36" s="47"/>
      <c r="D36" s="76"/>
      <c r="G36" s="76"/>
      <c r="H36" s="76"/>
      <c r="K36" s="76"/>
      <c r="L36" s="76"/>
      <c r="O36" s="76"/>
      <c r="P36" s="76"/>
      <c r="S36" s="76"/>
      <c r="T36" s="76"/>
      <c r="W36" s="76"/>
      <c r="X36" s="76"/>
      <c r="AA36" s="76"/>
      <c r="AB36" s="76"/>
      <c r="AE36" s="76"/>
      <c r="AF36" s="76"/>
      <c r="AI36" s="76"/>
      <c r="AJ36" s="76"/>
      <c r="AM36" s="76"/>
      <c r="AN36" s="76"/>
      <c r="AQ36" s="76"/>
      <c r="AR36" s="76"/>
      <c r="AU36" s="76"/>
      <c r="AV36" s="76"/>
      <c r="AY36" s="76"/>
      <c r="AZ36" s="76"/>
      <c r="BC36" s="76"/>
      <c r="BD36" s="76"/>
      <c r="BG36" s="76"/>
      <c r="BH36" s="76"/>
      <c r="BK36" s="76"/>
      <c r="BL36" s="76"/>
      <c r="BO36" s="76"/>
      <c r="BP36" s="76"/>
      <c r="BS36" s="76"/>
      <c r="BT36" s="76"/>
      <c r="BW36" s="76"/>
      <c r="BX36" s="76"/>
      <c r="CA36" s="76"/>
      <c r="CB36" s="76"/>
      <c r="CE36" s="76"/>
      <c r="CF36" s="76"/>
      <c r="CI36" s="76"/>
      <c r="CJ36" s="76"/>
      <c r="CM36" s="76"/>
      <c r="CN36" s="76"/>
      <c r="CQ36" s="76"/>
      <c r="CR36" s="76"/>
      <c r="CU36" s="76"/>
      <c r="CV36" s="76"/>
      <c r="CY36" s="76"/>
      <c r="CZ36" s="76"/>
      <c r="DC36" s="76"/>
      <c r="DD36" s="76"/>
      <c r="DG36" s="76"/>
      <c r="DH36" s="76"/>
      <c r="DK36" s="76"/>
      <c r="DL36" s="76"/>
      <c r="DO36" s="76"/>
      <c r="DP36" s="76"/>
      <c r="DS36" s="76"/>
      <c r="DT36" s="76"/>
      <c r="DW36" s="76"/>
      <c r="DX36" s="76"/>
      <c r="EA36" s="76"/>
      <c r="EB36" s="76"/>
      <c r="EE36" s="76"/>
      <c r="EF36" s="76"/>
      <c r="EI36" s="76"/>
      <c r="EJ36" s="76"/>
      <c r="EM36" s="76"/>
      <c r="EN36" s="76"/>
      <c r="EQ36" s="76"/>
      <c r="ER36" s="76"/>
      <c r="EU36" s="76"/>
      <c r="EV36" s="76"/>
      <c r="EY36" s="76"/>
      <c r="EZ36" s="76"/>
      <c r="FC36" s="76"/>
      <c r="FD36" s="76"/>
      <c r="FG36" s="76"/>
      <c r="FH36" s="76"/>
      <c r="FK36" s="76"/>
      <c r="FL36" s="76"/>
      <c r="FO36" s="76"/>
      <c r="FP36" s="76"/>
      <c r="FS36" s="76"/>
      <c r="FT36" s="76"/>
      <c r="FW36" s="76"/>
      <c r="FX36" s="76"/>
      <c r="GA36" s="76"/>
      <c r="GB36" s="76"/>
      <c r="GE36" s="76"/>
      <c r="GF36" s="76"/>
      <c r="GI36" s="76"/>
      <c r="GJ36" s="76"/>
    </row>
    <row r="37" spans="1:192" x14ac:dyDescent="0.2">
      <c r="A37" s="91" t="s">
        <v>44</v>
      </c>
      <c r="B37" s="47"/>
      <c r="C37" s="47" t="s">
        <v>2</v>
      </c>
    </row>
    <row r="39" spans="1:192" x14ac:dyDescent="0.2">
      <c r="A39" s="47" t="s">
        <v>45</v>
      </c>
    </row>
    <row r="40" spans="1:192" x14ac:dyDescent="0.2">
      <c r="A40" s="47" t="s">
        <v>62</v>
      </c>
      <c r="B40" s="66">
        <v>276179</v>
      </c>
      <c r="C40" s="231">
        <v>280709</v>
      </c>
    </row>
    <row r="41" spans="1:192" ht="28.5" x14ac:dyDescent="0.2">
      <c r="A41" s="41" t="s">
        <v>63</v>
      </c>
      <c r="B41" s="65">
        <f>B40/387349513*1000</f>
        <v>0.71299689487411333</v>
      </c>
      <c r="C41" s="65">
        <f>C40/346832573*1000</f>
        <v>0.80935016446681896</v>
      </c>
    </row>
  </sheetData>
  <mergeCells count="2">
    <mergeCell ref="A3:C3"/>
    <mergeCell ref="A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opLeftCell="A43" zoomScale="115" zoomScaleNormal="115" workbookViewId="0">
      <selection activeCell="A20" sqref="A20"/>
    </sheetView>
  </sheetViews>
  <sheetFormatPr defaultColWidth="9.140625" defaultRowHeight="14.25" x14ac:dyDescent="0.2"/>
  <cols>
    <col min="1" max="1" width="48.7109375" style="47" customWidth="1"/>
    <col min="2" max="2" width="20.42578125" style="47" customWidth="1"/>
    <col min="3" max="3" width="20.5703125" style="47" customWidth="1"/>
    <col min="4" max="4" width="22.5703125" style="47" customWidth="1"/>
    <col min="5" max="5" width="17.140625" style="47" bestFit="1" customWidth="1"/>
    <col min="6" max="6" width="14.140625" style="47" bestFit="1" customWidth="1"/>
    <col min="7" max="7" width="24.5703125" style="47" customWidth="1"/>
    <col min="8" max="16384" width="9.140625" style="47"/>
  </cols>
  <sheetData>
    <row r="1" spans="1:3" ht="33.75" customHeight="1" x14ac:dyDescent="0.25">
      <c r="A1" s="173" t="s">
        <v>180</v>
      </c>
      <c r="B1" s="174"/>
      <c r="C1" s="174"/>
    </row>
    <row r="2" spans="1:3" ht="15" x14ac:dyDescent="0.25">
      <c r="A2" s="106"/>
      <c r="B2" s="51"/>
      <c r="C2" s="51"/>
    </row>
    <row r="3" spans="1:3" ht="15" x14ac:dyDescent="0.2">
      <c r="A3" s="1"/>
      <c r="B3" s="6"/>
      <c r="C3" s="52"/>
    </row>
    <row r="4" spans="1:3" ht="30" x14ac:dyDescent="0.25">
      <c r="A4" s="53"/>
      <c r="B4" s="136" t="s">
        <v>203</v>
      </c>
      <c r="C4" s="136" t="s">
        <v>204</v>
      </c>
    </row>
    <row r="5" spans="1:3" ht="15" x14ac:dyDescent="0.25">
      <c r="A5" s="53"/>
      <c r="B5" s="186" t="s">
        <v>4</v>
      </c>
      <c r="C5" s="186" t="s">
        <v>4</v>
      </c>
    </row>
    <row r="6" spans="1:3" ht="30" x14ac:dyDescent="0.25">
      <c r="A6" s="187" t="s">
        <v>181</v>
      </c>
      <c r="B6" s="202"/>
      <c r="C6" s="202"/>
    </row>
    <row r="7" spans="1:3" x14ac:dyDescent="0.2">
      <c r="A7" s="10" t="s">
        <v>184</v>
      </c>
      <c r="B7" s="188">
        <v>1503833</v>
      </c>
      <c r="C7" s="189">
        <v>1404051</v>
      </c>
    </row>
    <row r="8" spans="1:3" x14ac:dyDescent="0.2">
      <c r="A8" s="10" t="s">
        <v>185</v>
      </c>
      <c r="B8" s="188">
        <v>-367225</v>
      </c>
      <c r="C8" s="188">
        <v>-366875</v>
      </c>
    </row>
    <row r="9" spans="1:3" x14ac:dyDescent="0.2">
      <c r="A9" s="10" t="s">
        <v>182</v>
      </c>
      <c r="B9" s="188">
        <v>557902</v>
      </c>
      <c r="C9" s="189">
        <v>395113</v>
      </c>
    </row>
    <row r="10" spans="1:3" x14ac:dyDescent="0.2">
      <c r="A10" s="10" t="s">
        <v>183</v>
      </c>
      <c r="B10" s="188">
        <v>-445405</v>
      </c>
      <c r="C10" s="188">
        <v>-111589</v>
      </c>
    </row>
    <row r="11" spans="1:3" ht="28.5" x14ac:dyDescent="0.2">
      <c r="A11" s="10" t="s">
        <v>186</v>
      </c>
      <c r="B11" s="188">
        <v>432534</v>
      </c>
      <c r="C11" s="189">
        <v>364326</v>
      </c>
    </row>
    <row r="12" spans="1:3" ht="42.75" x14ac:dyDescent="0.2">
      <c r="A12" s="10" t="s">
        <v>187</v>
      </c>
      <c r="B12" s="190">
        <v>69834</v>
      </c>
      <c r="C12" s="191">
        <v>37542</v>
      </c>
    </row>
    <row r="13" spans="1:3" x14ac:dyDescent="0.2">
      <c r="A13" s="121" t="s">
        <v>188</v>
      </c>
      <c r="B13" s="188">
        <v>23723</v>
      </c>
      <c r="C13" s="188">
        <v>1560</v>
      </c>
    </row>
    <row r="14" spans="1:3" x14ac:dyDescent="0.2">
      <c r="A14" s="10" t="s">
        <v>189</v>
      </c>
      <c r="B14" s="188">
        <v>-1205440</v>
      </c>
      <c r="C14" s="188">
        <v>-1028541</v>
      </c>
    </row>
    <row r="15" spans="1:3" ht="43.5" thickBot="1" x14ac:dyDescent="0.25">
      <c r="A15" s="10" t="s">
        <v>190</v>
      </c>
      <c r="B15" s="194">
        <f>SUM(B7:B14)</f>
        <v>569756</v>
      </c>
      <c r="C15" s="205">
        <f>SUM(C7:C14)</f>
        <v>695587</v>
      </c>
    </row>
    <row r="16" spans="1:3" ht="30" x14ac:dyDescent="0.25">
      <c r="A16" s="187" t="s">
        <v>191</v>
      </c>
      <c r="B16" s="204"/>
      <c r="C16" s="204"/>
    </row>
    <row r="17" spans="1:3" ht="28.5" x14ac:dyDescent="0.2">
      <c r="A17" s="55" t="s">
        <v>192</v>
      </c>
      <c r="B17" s="190">
        <v>3378</v>
      </c>
      <c r="C17" s="190">
        <v>12748</v>
      </c>
    </row>
    <row r="18" spans="1:3" ht="28.5" x14ac:dyDescent="0.2">
      <c r="A18" s="197" t="s">
        <v>66</v>
      </c>
      <c r="B18" s="190">
        <v>0</v>
      </c>
      <c r="C18" s="190">
        <v>0</v>
      </c>
    </row>
    <row r="19" spans="1:3" ht="28.5" x14ac:dyDescent="0.2">
      <c r="A19" s="198" t="s">
        <v>67</v>
      </c>
      <c r="B19" s="190">
        <v>-48278</v>
      </c>
      <c r="C19" s="193">
        <v>25798</v>
      </c>
    </row>
    <row r="20" spans="1:3" x14ac:dyDescent="0.2">
      <c r="A20" s="199" t="s">
        <v>68</v>
      </c>
      <c r="B20" s="190">
        <v>-941328</v>
      </c>
      <c r="C20" s="190">
        <v>-1125916</v>
      </c>
    </row>
    <row r="21" spans="1:3" x14ac:dyDescent="0.2">
      <c r="A21" s="199" t="s">
        <v>24</v>
      </c>
      <c r="B21" s="190">
        <v>-315</v>
      </c>
      <c r="C21" s="190">
        <v>-57222</v>
      </c>
    </row>
    <row r="22" spans="1:3" ht="30" x14ac:dyDescent="0.2">
      <c r="A22" s="200" t="s">
        <v>69</v>
      </c>
      <c r="B22" s="188"/>
      <c r="C22" s="188"/>
    </row>
    <row r="23" spans="1:3" ht="28.5" x14ac:dyDescent="0.2">
      <c r="A23" s="55" t="s">
        <v>192</v>
      </c>
      <c r="B23" s="190">
        <v>-25276</v>
      </c>
      <c r="C23" s="190">
        <v>88489</v>
      </c>
    </row>
    <row r="24" spans="1:3" x14ac:dyDescent="0.2">
      <c r="A24" s="198" t="s">
        <v>70</v>
      </c>
      <c r="B24" s="190">
        <v>-352243</v>
      </c>
      <c r="C24" s="190">
        <v>-169174</v>
      </c>
    </row>
    <row r="25" spans="1:3" x14ac:dyDescent="0.2">
      <c r="A25" s="199" t="s">
        <v>71</v>
      </c>
      <c r="B25" s="190">
        <v>6465046</v>
      </c>
      <c r="C25" s="190">
        <v>2069093</v>
      </c>
    </row>
    <row r="26" spans="1:3" x14ac:dyDescent="0.2">
      <c r="A26" s="201" t="s">
        <v>72</v>
      </c>
      <c r="B26" s="190">
        <v>0</v>
      </c>
      <c r="C26" s="190">
        <v>0</v>
      </c>
    </row>
    <row r="27" spans="1:3" x14ac:dyDescent="0.2">
      <c r="A27" s="199" t="s">
        <v>36</v>
      </c>
      <c r="B27" s="190">
        <v>82762</v>
      </c>
      <c r="C27" s="190">
        <v>41346</v>
      </c>
    </row>
    <row r="28" spans="1:3" ht="43.5" thickBot="1" x14ac:dyDescent="0.25">
      <c r="A28" s="55" t="s">
        <v>193</v>
      </c>
      <c r="B28" s="194">
        <f>SUM(B15:B27)</f>
        <v>5753502</v>
      </c>
      <c r="C28" s="194">
        <f>SUM(C15:C27)</f>
        <v>1580749</v>
      </c>
    </row>
    <row r="29" spans="1:3" x14ac:dyDescent="0.2">
      <c r="A29" s="55" t="s">
        <v>195</v>
      </c>
      <c r="B29" s="195">
        <v>-23753</v>
      </c>
      <c r="C29" s="195">
        <v>-31444</v>
      </c>
    </row>
    <row r="30" spans="1:3" ht="29.25" thickBot="1" x14ac:dyDescent="0.25">
      <c r="A30" s="196" t="s">
        <v>194</v>
      </c>
      <c r="B30" s="194">
        <f>B28+B29</f>
        <v>5729749</v>
      </c>
      <c r="C30" s="194">
        <f>C28+C29</f>
        <v>1549305</v>
      </c>
    </row>
    <row r="31" spans="1:3" ht="30" x14ac:dyDescent="0.2">
      <c r="A31" s="72" t="s">
        <v>73</v>
      </c>
      <c r="B31" s="206"/>
      <c r="C31" s="206"/>
    </row>
    <row r="32" spans="1:3" x14ac:dyDescent="0.2">
      <c r="A32" s="124" t="s">
        <v>74</v>
      </c>
      <c r="B32" s="190">
        <v>-372716</v>
      </c>
      <c r="C32" s="190">
        <v>-102184</v>
      </c>
    </row>
    <row r="33" spans="1:5" x14ac:dyDescent="0.2">
      <c r="A33" s="125" t="s">
        <v>75</v>
      </c>
      <c r="B33" s="190">
        <v>34885</v>
      </c>
      <c r="C33" s="193">
        <v>6174</v>
      </c>
    </row>
    <row r="34" spans="1:5" ht="28.5" x14ac:dyDescent="0.2">
      <c r="A34" s="74" t="s">
        <v>76</v>
      </c>
      <c r="B34" s="190">
        <v>-834037</v>
      </c>
      <c r="C34" s="190">
        <v>-3609010</v>
      </c>
    </row>
    <row r="35" spans="1:5" ht="28.5" x14ac:dyDescent="0.2">
      <c r="A35" s="126" t="s">
        <v>77</v>
      </c>
      <c r="B35" s="190">
        <v>859740</v>
      </c>
      <c r="C35" s="193">
        <v>4147346</v>
      </c>
    </row>
    <row r="36" spans="1:5" ht="29.25" customHeight="1" thickBot="1" x14ac:dyDescent="0.25">
      <c r="A36" s="127" t="s">
        <v>78</v>
      </c>
      <c r="B36" s="194">
        <f>SUM(B32:B35)</f>
        <v>-312128</v>
      </c>
      <c r="C36" s="194">
        <f>SUM(C32:C35)</f>
        <v>442326</v>
      </c>
      <c r="E36" s="49"/>
    </row>
    <row r="37" spans="1:5" ht="29.25" customHeight="1" x14ac:dyDescent="0.2">
      <c r="A37" s="72" t="s">
        <v>79</v>
      </c>
      <c r="B37" s="56"/>
      <c r="C37" s="56"/>
      <c r="E37" s="49"/>
    </row>
    <row r="38" spans="1:5" x14ac:dyDescent="0.2">
      <c r="A38" s="73" t="s">
        <v>80</v>
      </c>
      <c r="B38" s="190">
        <v>316533</v>
      </c>
      <c r="C38" s="192">
        <v>471979</v>
      </c>
      <c r="E38" s="49"/>
    </row>
    <row r="39" spans="1:5" x14ac:dyDescent="0.2">
      <c r="A39" s="73" t="s">
        <v>81</v>
      </c>
      <c r="B39" s="190">
        <v>-457298</v>
      </c>
      <c r="C39" s="190">
        <v>-712996</v>
      </c>
      <c r="E39" s="49"/>
    </row>
    <row r="40" spans="1:5" x14ac:dyDescent="0.2">
      <c r="A40" s="73" t="s">
        <v>82</v>
      </c>
      <c r="B40" s="203">
        <v>-3019</v>
      </c>
      <c r="C40" s="190">
        <v>-76543</v>
      </c>
      <c r="E40" s="49"/>
    </row>
    <row r="41" spans="1:5" x14ac:dyDescent="0.2">
      <c r="A41" s="127" t="s">
        <v>196</v>
      </c>
      <c r="B41" s="208">
        <v>-50452</v>
      </c>
      <c r="C41" s="190">
        <v>-24773</v>
      </c>
      <c r="E41" s="49"/>
    </row>
    <row r="42" spans="1:5" ht="29.25" thickBot="1" x14ac:dyDescent="0.25">
      <c r="A42" s="127" t="s">
        <v>197</v>
      </c>
      <c r="B42" s="209">
        <f>SUM(B38:B41)</f>
        <v>-194236</v>
      </c>
      <c r="C42" s="209">
        <f>SUM(C38:C41)</f>
        <v>-342333</v>
      </c>
      <c r="E42" s="49"/>
    </row>
    <row r="43" spans="1:5" ht="28.5" customHeight="1" x14ac:dyDescent="0.2">
      <c r="A43" s="210" t="s">
        <v>198</v>
      </c>
      <c r="B43" s="190">
        <v>83336</v>
      </c>
      <c r="C43" s="190">
        <v>197070</v>
      </c>
      <c r="E43" s="49"/>
    </row>
    <row r="44" spans="1:5" ht="28.5" x14ac:dyDescent="0.2">
      <c r="A44" s="207" t="s">
        <v>199</v>
      </c>
      <c r="B44" s="190">
        <f>B30+B36+B42+B43</f>
        <v>5306721</v>
      </c>
      <c r="C44" s="190">
        <f>C30+C36+C42+C43</f>
        <v>1846368</v>
      </c>
      <c r="E44" s="49"/>
    </row>
    <row r="45" spans="1:5" ht="28.5" x14ac:dyDescent="0.2">
      <c r="A45" s="207" t="s">
        <v>200</v>
      </c>
      <c r="B45" s="190">
        <v>5013592</v>
      </c>
      <c r="C45" s="190">
        <v>3167224</v>
      </c>
      <c r="E45" s="49"/>
    </row>
    <row r="46" spans="1:5" ht="30" customHeight="1" x14ac:dyDescent="0.2">
      <c r="A46" s="211" t="s">
        <v>201</v>
      </c>
      <c r="B46" s="212">
        <f>SUM(B44:B45)</f>
        <v>10320313</v>
      </c>
      <c r="C46" s="212">
        <f>SUM(C44:C45)</f>
        <v>5013592</v>
      </c>
      <c r="E46" s="49"/>
    </row>
    <row r="47" spans="1:5" ht="15" x14ac:dyDescent="0.25">
      <c r="A47" s="64"/>
      <c r="B47" s="104"/>
      <c r="C47" s="105"/>
    </row>
    <row r="48" spans="1:5" ht="15" x14ac:dyDescent="0.25">
      <c r="A48" s="64"/>
      <c r="B48" s="104"/>
      <c r="C48" s="105"/>
    </row>
    <row r="49" spans="1:3" x14ac:dyDescent="0.2">
      <c r="A49" s="91" t="s">
        <v>43</v>
      </c>
      <c r="C49" s="47" t="s">
        <v>1</v>
      </c>
    </row>
    <row r="50" spans="1:3" x14ac:dyDescent="0.2">
      <c r="A50" s="91"/>
    </row>
    <row r="51" spans="1:3" x14ac:dyDescent="0.2">
      <c r="A51" s="91"/>
    </row>
    <row r="52" spans="1:3" x14ac:dyDescent="0.2">
      <c r="A52" s="91" t="s">
        <v>44</v>
      </c>
      <c r="C52" s="47" t="s">
        <v>2</v>
      </c>
    </row>
    <row r="53" spans="1:3" x14ac:dyDescent="0.2">
      <c r="B53" s="4"/>
      <c r="C53" s="42"/>
    </row>
    <row r="56" spans="1:3" x14ac:dyDescent="0.2">
      <c r="B56" s="65"/>
      <c r="C56" s="65"/>
    </row>
  </sheetData>
  <mergeCells count="1">
    <mergeCell ref="A1:C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J34"/>
  <sheetViews>
    <sheetView topLeftCell="A7" workbookViewId="0">
      <selection activeCell="A36" sqref="A36"/>
    </sheetView>
  </sheetViews>
  <sheetFormatPr defaultRowHeight="14.25" x14ac:dyDescent="0.2"/>
  <cols>
    <col min="1" max="1" width="37.7109375" style="77" customWidth="1"/>
    <col min="2" max="2" width="20.28515625" style="77" customWidth="1"/>
    <col min="3" max="3" width="25" style="77" customWidth="1"/>
    <col min="4" max="4" width="22.28515625" style="77" customWidth="1"/>
    <col min="5" max="5" width="9.140625" style="134"/>
    <col min="6" max="248" width="9.140625" style="77"/>
    <col min="249" max="249" width="32.28515625" style="77" customWidth="1"/>
    <col min="250" max="250" width="12.7109375" style="77" customWidth="1"/>
    <col min="251" max="251" width="19.28515625" style="77" customWidth="1"/>
    <col min="252" max="252" width="13.140625" style="77" customWidth="1"/>
    <col min="253" max="253" width="21.7109375" style="77" customWidth="1"/>
    <col min="254" max="254" width="14" style="77" customWidth="1"/>
    <col min="255" max="504" width="9.140625" style="77"/>
    <col min="505" max="505" width="32.28515625" style="77" customWidth="1"/>
    <col min="506" max="506" width="12.7109375" style="77" customWidth="1"/>
    <col min="507" max="507" width="19.28515625" style="77" customWidth="1"/>
    <col min="508" max="508" width="13.140625" style="77" customWidth="1"/>
    <col min="509" max="509" width="21.7109375" style="77" customWidth="1"/>
    <col min="510" max="510" width="14" style="77" customWidth="1"/>
    <col min="511" max="760" width="9.140625" style="77"/>
    <col min="761" max="761" width="32.28515625" style="77" customWidth="1"/>
    <col min="762" max="762" width="12.7109375" style="77" customWidth="1"/>
    <col min="763" max="763" width="19.28515625" style="77" customWidth="1"/>
    <col min="764" max="764" width="13.140625" style="77" customWidth="1"/>
    <col min="765" max="765" width="21.7109375" style="77" customWidth="1"/>
    <col min="766" max="766" width="14" style="77" customWidth="1"/>
    <col min="767" max="1016" width="9.140625" style="77"/>
    <col min="1017" max="1017" width="32.28515625" style="77" customWidth="1"/>
    <col min="1018" max="1018" width="12.7109375" style="77" customWidth="1"/>
    <col min="1019" max="1019" width="19.28515625" style="77" customWidth="1"/>
    <col min="1020" max="1020" width="13.140625" style="77" customWidth="1"/>
    <col min="1021" max="1021" width="21.7109375" style="77" customWidth="1"/>
    <col min="1022" max="1022" width="14" style="77" customWidth="1"/>
    <col min="1023" max="1272" width="9.140625" style="77"/>
    <col min="1273" max="1273" width="32.28515625" style="77" customWidth="1"/>
    <col min="1274" max="1274" width="12.7109375" style="77" customWidth="1"/>
    <col min="1275" max="1275" width="19.28515625" style="77" customWidth="1"/>
    <col min="1276" max="1276" width="13.140625" style="77" customWidth="1"/>
    <col min="1277" max="1277" width="21.7109375" style="77" customWidth="1"/>
    <col min="1278" max="1278" width="14" style="77" customWidth="1"/>
    <col min="1279" max="1528" width="9.140625" style="77"/>
    <col min="1529" max="1529" width="32.28515625" style="77" customWidth="1"/>
    <col min="1530" max="1530" width="12.7109375" style="77" customWidth="1"/>
    <col min="1531" max="1531" width="19.28515625" style="77" customWidth="1"/>
    <col min="1532" max="1532" width="13.140625" style="77" customWidth="1"/>
    <col min="1533" max="1533" width="21.7109375" style="77" customWidth="1"/>
    <col min="1534" max="1534" width="14" style="77" customWidth="1"/>
    <col min="1535" max="1784" width="9.140625" style="77"/>
    <col min="1785" max="1785" width="32.28515625" style="77" customWidth="1"/>
    <col min="1786" max="1786" width="12.7109375" style="77" customWidth="1"/>
    <col min="1787" max="1787" width="19.28515625" style="77" customWidth="1"/>
    <col min="1788" max="1788" width="13.140625" style="77" customWidth="1"/>
    <col min="1789" max="1789" width="21.7109375" style="77" customWidth="1"/>
    <col min="1790" max="1790" width="14" style="77" customWidth="1"/>
    <col min="1791" max="2040" width="9.140625" style="77"/>
    <col min="2041" max="2041" width="32.28515625" style="77" customWidth="1"/>
    <col min="2042" max="2042" width="12.7109375" style="77" customWidth="1"/>
    <col min="2043" max="2043" width="19.28515625" style="77" customWidth="1"/>
    <col min="2044" max="2044" width="13.140625" style="77" customWidth="1"/>
    <col min="2045" max="2045" width="21.7109375" style="77" customWidth="1"/>
    <col min="2046" max="2046" width="14" style="77" customWidth="1"/>
    <col min="2047" max="2296" width="9.140625" style="77"/>
    <col min="2297" max="2297" width="32.28515625" style="77" customWidth="1"/>
    <col min="2298" max="2298" width="12.7109375" style="77" customWidth="1"/>
    <col min="2299" max="2299" width="19.28515625" style="77" customWidth="1"/>
    <col min="2300" max="2300" width="13.140625" style="77" customWidth="1"/>
    <col min="2301" max="2301" width="21.7109375" style="77" customWidth="1"/>
    <col min="2302" max="2302" width="14" style="77" customWidth="1"/>
    <col min="2303" max="2552" width="9.140625" style="77"/>
    <col min="2553" max="2553" width="32.28515625" style="77" customWidth="1"/>
    <col min="2554" max="2554" width="12.7109375" style="77" customWidth="1"/>
    <col min="2555" max="2555" width="19.28515625" style="77" customWidth="1"/>
    <col min="2556" max="2556" width="13.140625" style="77" customWidth="1"/>
    <col min="2557" max="2557" width="21.7109375" style="77" customWidth="1"/>
    <col min="2558" max="2558" width="14" style="77" customWidth="1"/>
    <col min="2559" max="2808" width="9.140625" style="77"/>
    <col min="2809" max="2809" width="32.28515625" style="77" customWidth="1"/>
    <col min="2810" max="2810" width="12.7109375" style="77" customWidth="1"/>
    <col min="2811" max="2811" width="19.28515625" style="77" customWidth="1"/>
    <col min="2812" max="2812" width="13.140625" style="77" customWidth="1"/>
    <col min="2813" max="2813" width="21.7109375" style="77" customWidth="1"/>
    <col min="2814" max="2814" width="14" style="77" customWidth="1"/>
    <col min="2815" max="3064" width="9.140625" style="77"/>
    <col min="3065" max="3065" width="32.28515625" style="77" customWidth="1"/>
    <col min="3066" max="3066" width="12.7109375" style="77" customWidth="1"/>
    <col min="3067" max="3067" width="19.28515625" style="77" customWidth="1"/>
    <col min="3068" max="3068" width="13.140625" style="77" customWidth="1"/>
    <col min="3069" max="3069" width="21.7109375" style="77" customWidth="1"/>
    <col min="3070" max="3070" width="14" style="77" customWidth="1"/>
    <col min="3071" max="3320" width="9.140625" style="77"/>
    <col min="3321" max="3321" width="32.28515625" style="77" customWidth="1"/>
    <col min="3322" max="3322" width="12.7109375" style="77" customWidth="1"/>
    <col min="3323" max="3323" width="19.28515625" style="77" customWidth="1"/>
    <col min="3324" max="3324" width="13.140625" style="77" customWidth="1"/>
    <col min="3325" max="3325" width="21.7109375" style="77" customWidth="1"/>
    <col min="3326" max="3326" width="14" style="77" customWidth="1"/>
    <col min="3327" max="3576" width="9.140625" style="77"/>
    <col min="3577" max="3577" width="32.28515625" style="77" customWidth="1"/>
    <col min="3578" max="3578" width="12.7109375" style="77" customWidth="1"/>
    <col min="3579" max="3579" width="19.28515625" style="77" customWidth="1"/>
    <col min="3580" max="3580" width="13.140625" style="77" customWidth="1"/>
    <col min="3581" max="3581" width="21.7109375" style="77" customWidth="1"/>
    <col min="3582" max="3582" width="14" style="77" customWidth="1"/>
    <col min="3583" max="3832" width="9.140625" style="77"/>
    <col min="3833" max="3833" width="32.28515625" style="77" customWidth="1"/>
    <col min="3834" max="3834" width="12.7109375" style="77" customWidth="1"/>
    <col min="3835" max="3835" width="19.28515625" style="77" customWidth="1"/>
    <col min="3836" max="3836" width="13.140625" style="77" customWidth="1"/>
    <col min="3837" max="3837" width="21.7109375" style="77" customWidth="1"/>
    <col min="3838" max="3838" width="14" style="77" customWidth="1"/>
    <col min="3839" max="4088" width="9.140625" style="77"/>
    <col min="4089" max="4089" width="32.28515625" style="77" customWidth="1"/>
    <col min="4090" max="4090" width="12.7109375" style="77" customWidth="1"/>
    <col min="4091" max="4091" width="19.28515625" style="77" customWidth="1"/>
    <col min="4092" max="4092" width="13.140625" style="77" customWidth="1"/>
    <col min="4093" max="4093" width="21.7109375" style="77" customWidth="1"/>
    <col min="4094" max="4094" width="14" style="77" customWidth="1"/>
    <col min="4095" max="4344" width="9.140625" style="77"/>
    <col min="4345" max="4345" width="32.28515625" style="77" customWidth="1"/>
    <col min="4346" max="4346" width="12.7109375" style="77" customWidth="1"/>
    <col min="4347" max="4347" width="19.28515625" style="77" customWidth="1"/>
    <col min="4348" max="4348" width="13.140625" style="77" customWidth="1"/>
    <col min="4349" max="4349" width="21.7109375" style="77" customWidth="1"/>
    <col min="4350" max="4350" width="14" style="77" customWidth="1"/>
    <col min="4351" max="4600" width="9.140625" style="77"/>
    <col min="4601" max="4601" width="32.28515625" style="77" customWidth="1"/>
    <col min="4602" max="4602" width="12.7109375" style="77" customWidth="1"/>
    <col min="4603" max="4603" width="19.28515625" style="77" customWidth="1"/>
    <col min="4604" max="4604" width="13.140625" style="77" customWidth="1"/>
    <col min="4605" max="4605" width="21.7109375" style="77" customWidth="1"/>
    <col min="4606" max="4606" width="14" style="77" customWidth="1"/>
    <col min="4607" max="4856" width="9.140625" style="77"/>
    <col min="4857" max="4857" width="32.28515625" style="77" customWidth="1"/>
    <col min="4858" max="4858" width="12.7109375" style="77" customWidth="1"/>
    <col min="4859" max="4859" width="19.28515625" style="77" customWidth="1"/>
    <col min="4860" max="4860" width="13.140625" style="77" customWidth="1"/>
    <col min="4861" max="4861" width="21.7109375" style="77" customWidth="1"/>
    <col min="4862" max="4862" width="14" style="77" customWidth="1"/>
    <col min="4863" max="5112" width="9.140625" style="77"/>
    <col min="5113" max="5113" width="32.28515625" style="77" customWidth="1"/>
    <col min="5114" max="5114" width="12.7109375" style="77" customWidth="1"/>
    <col min="5115" max="5115" width="19.28515625" style="77" customWidth="1"/>
    <col min="5116" max="5116" width="13.140625" style="77" customWidth="1"/>
    <col min="5117" max="5117" width="21.7109375" style="77" customWidth="1"/>
    <col min="5118" max="5118" width="14" style="77" customWidth="1"/>
    <col min="5119" max="5368" width="9.140625" style="77"/>
    <col min="5369" max="5369" width="32.28515625" style="77" customWidth="1"/>
    <col min="5370" max="5370" width="12.7109375" style="77" customWidth="1"/>
    <col min="5371" max="5371" width="19.28515625" style="77" customWidth="1"/>
    <col min="5372" max="5372" width="13.140625" style="77" customWidth="1"/>
    <col min="5373" max="5373" width="21.7109375" style="77" customWidth="1"/>
    <col min="5374" max="5374" width="14" style="77" customWidth="1"/>
    <col min="5375" max="5624" width="9.140625" style="77"/>
    <col min="5625" max="5625" width="32.28515625" style="77" customWidth="1"/>
    <col min="5626" max="5626" width="12.7109375" style="77" customWidth="1"/>
    <col min="5627" max="5627" width="19.28515625" style="77" customWidth="1"/>
    <col min="5628" max="5628" width="13.140625" style="77" customWidth="1"/>
    <col min="5629" max="5629" width="21.7109375" style="77" customWidth="1"/>
    <col min="5630" max="5630" width="14" style="77" customWidth="1"/>
    <col min="5631" max="5880" width="9.140625" style="77"/>
    <col min="5881" max="5881" width="32.28515625" style="77" customWidth="1"/>
    <col min="5882" max="5882" width="12.7109375" style="77" customWidth="1"/>
    <col min="5883" max="5883" width="19.28515625" style="77" customWidth="1"/>
    <col min="5884" max="5884" width="13.140625" style="77" customWidth="1"/>
    <col min="5885" max="5885" width="21.7109375" style="77" customWidth="1"/>
    <col min="5886" max="5886" width="14" style="77" customWidth="1"/>
    <col min="5887" max="6136" width="9.140625" style="77"/>
    <col min="6137" max="6137" width="32.28515625" style="77" customWidth="1"/>
    <col min="6138" max="6138" width="12.7109375" style="77" customWidth="1"/>
    <col min="6139" max="6139" width="19.28515625" style="77" customWidth="1"/>
    <col min="6140" max="6140" width="13.140625" style="77" customWidth="1"/>
    <col min="6141" max="6141" width="21.7109375" style="77" customWidth="1"/>
    <col min="6142" max="6142" width="14" style="77" customWidth="1"/>
    <col min="6143" max="6392" width="9.140625" style="77"/>
    <col min="6393" max="6393" width="32.28515625" style="77" customWidth="1"/>
    <col min="6394" max="6394" width="12.7109375" style="77" customWidth="1"/>
    <col min="6395" max="6395" width="19.28515625" style="77" customWidth="1"/>
    <col min="6396" max="6396" width="13.140625" style="77" customWidth="1"/>
    <col min="6397" max="6397" width="21.7109375" style="77" customWidth="1"/>
    <col min="6398" max="6398" width="14" style="77" customWidth="1"/>
    <col min="6399" max="6648" width="9.140625" style="77"/>
    <col min="6649" max="6649" width="32.28515625" style="77" customWidth="1"/>
    <col min="6650" max="6650" width="12.7109375" style="77" customWidth="1"/>
    <col min="6651" max="6651" width="19.28515625" style="77" customWidth="1"/>
    <col min="6652" max="6652" width="13.140625" style="77" customWidth="1"/>
    <col min="6653" max="6653" width="21.7109375" style="77" customWidth="1"/>
    <col min="6654" max="6654" width="14" style="77" customWidth="1"/>
    <col min="6655" max="6904" width="9.140625" style="77"/>
    <col min="6905" max="6905" width="32.28515625" style="77" customWidth="1"/>
    <col min="6906" max="6906" width="12.7109375" style="77" customWidth="1"/>
    <col min="6907" max="6907" width="19.28515625" style="77" customWidth="1"/>
    <col min="6908" max="6908" width="13.140625" style="77" customWidth="1"/>
    <col min="6909" max="6909" width="21.7109375" style="77" customWidth="1"/>
    <col min="6910" max="6910" width="14" style="77" customWidth="1"/>
    <col min="6911" max="7160" width="9.140625" style="77"/>
    <col min="7161" max="7161" width="32.28515625" style="77" customWidth="1"/>
    <col min="7162" max="7162" width="12.7109375" style="77" customWidth="1"/>
    <col min="7163" max="7163" width="19.28515625" style="77" customWidth="1"/>
    <col min="7164" max="7164" width="13.140625" style="77" customWidth="1"/>
    <col min="7165" max="7165" width="21.7109375" style="77" customWidth="1"/>
    <col min="7166" max="7166" width="14" style="77" customWidth="1"/>
    <col min="7167" max="7416" width="9.140625" style="77"/>
    <col min="7417" max="7417" width="32.28515625" style="77" customWidth="1"/>
    <col min="7418" max="7418" width="12.7109375" style="77" customWidth="1"/>
    <col min="7419" max="7419" width="19.28515625" style="77" customWidth="1"/>
    <col min="7420" max="7420" width="13.140625" style="77" customWidth="1"/>
    <col min="7421" max="7421" width="21.7109375" style="77" customWidth="1"/>
    <col min="7422" max="7422" width="14" style="77" customWidth="1"/>
    <col min="7423" max="7672" width="9.140625" style="77"/>
    <col min="7673" max="7673" width="32.28515625" style="77" customWidth="1"/>
    <col min="7674" max="7674" width="12.7109375" style="77" customWidth="1"/>
    <col min="7675" max="7675" width="19.28515625" style="77" customWidth="1"/>
    <col min="7676" max="7676" width="13.140625" style="77" customWidth="1"/>
    <col min="7677" max="7677" width="21.7109375" style="77" customWidth="1"/>
    <col min="7678" max="7678" width="14" style="77" customWidth="1"/>
    <col min="7679" max="7928" width="9.140625" style="77"/>
    <col min="7929" max="7929" width="32.28515625" style="77" customWidth="1"/>
    <col min="7930" max="7930" width="12.7109375" style="77" customWidth="1"/>
    <col min="7931" max="7931" width="19.28515625" style="77" customWidth="1"/>
    <col min="7932" max="7932" width="13.140625" style="77" customWidth="1"/>
    <col min="7933" max="7933" width="21.7109375" style="77" customWidth="1"/>
    <col min="7934" max="7934" width="14" style="77" customWidth="1"/>
    <col min="7935" max="8184" width="9.140625" style="77"/>
    <col min="8185" max="8185" width="32.28515625" style="77" customWidth="1"/>
    <col min="8186" max="8186" width="12.7109375" style="77" customWidth="1"/>
    <col min="8187" max="8187" width="19.28515625" style="77" customWidth="1"/>
    <col min="8188" max="8188" width="13.140625" style="77" customWidth="1"/>
    <col min="8189" max="8189" width="21.7109375" style="77" customWidth="1"/>
    <col min="8190" max="8190" width="14" style="77" customWidth="1"/>
    <col min="8191" max="8440" width="9.140625" style="77"/>
    <col min="8441" max="8441" width="32.28515625" style="77" customWidth="1"/>
    <col min="8442" max="8442" width="12.7109375" style="77" customWidth="1"/>
    <col min="8443" max="8443" width="19.28515625" style="77" customWidth="1"/>
    <col min="8444" max="8444" width="13.140625" style="77" customWidth="1"/>
    <col min="8445" max="8445" width="21.7109375" style="77" customWidth="1"/>
    <col min="8446" max="8446" width="14" style="77" customWidth="1"/>
    <col min="8447" max="8696" width="9.140625" style="77"/>
    <col min="8697" max="8697" width="32.28515625" style="77" customWidth="1"/>
    <col min="8698" max="8698" width="12.7109375" style="77" customWidth="1"/>
    <col min="8699" max="8699" width="19.28515625" style="77" customWidth="1"/>
    <col min="8700" max="8700" width="13.140625" style="77" customWidth="1"/>
    <col min="8701" max="8701" width="21.7109375" style="77" customWidth="1"/>
    <col min="8702" max="8702" width="14" style="77" customWidth="1"/>
    <col min="8703" max="8952" width="9.140625" style="77"/>
    <col min="8953" max="8953" width="32.28515625" style="77" customWidth="1"/>
    <col min="8954" max="8954" width="12.7109375" style="77" customWidth="1"/>
    <col min="8955" max="8955" width="19.28515625" style="77" customWidth="1"/>
    <col min="8956" max="8956" width="13.140625" style="77" customWidth="1"/>
    <col min="8957" max="8957" width="21.7109375" style="77" customWidth="1"/>
    <col min="8958" max="8958" width="14" style="77" customWidth="1"/>
    <col min="8959" max="9208" width="9.140625" style="77"/>
    <col min="9209" max="9209" width="32.28515625" style="77" customWidth="1"/>
    <col min="9210" max="9210" width="12.7109375" style="77" customWidth="1"/>
    <col min="9211" max="9211" width="19.28515625" style="77" customWidth="1"/>
    <col min="9212" max="9212" width="13.140625" style="77" customWidth="1"/>
    <col min="9213" max="9213" width="21.7109375" style="77" customWidth="1"/>
    <col min="9214" max="9214" width="14" style="77" customWidth="1"/>
    <col min="9215" max="9464" width="9.140625" style="77"/>
    <col min="9465" max="9465" width="32.28515625" style="77" customWidth="1"/>
    <col min="9466" max="9466" width="12.7109375" style="77" customWidth="1"/>
    <col min="9467" max="9467" width="19.28515625" style="77" customWidth="1"/>
    <col min="9468" max="9468" width="13.140625" style="77" customWidth="1"/>
    <col min="9469" max="9469" width="21.7109375" style="77" customWidth="1"/>
    <col min="9470" max="9470" width="14" style="77" customWidth="1"/>
    <col min="9471" max="9720" width="9.140625" style="77"/>
    <col min="9721" max="9721" width="32.28515625" style="77" customWidth="1"/>
    <col min="9722" max="9722" width="12.7109375" style="77" customWidth="1"/>
    <col min="9723" max="9723" width="19.28515625" style="77" customWidth="1"/>
    <col min="9724" max="9724" width="13.140625" style="77" customWidth="1"/>
    <col min="9725" max="9725" width="21.7109375" style="77" customWidth="1"/>
    <col min="9726" max="9726" width="14" style="77" customWidth="1"/>
    <col min="9727" max="9976" width="9.140625" style="77"/>
    <col min="9977" max="9977" width="32.28515625" style="77" customWidth="1"/>
    <col min="9978" max="9978" width="12.7109375" style="77" customWidth="1"/>
    <col min="9979" max="9979" width="19.28515625" style="77" customWidth="1"/>
    <col min="9980" max="9980" width="13.140625" style="77" customWidth="1"/>
    <col min="9981" max="9981" width="21.7109375" style="77" customWidth="1"/>
    <col min="9982" max="9982" width="14" style="77" customWidth="1"/>
    <col min="9983" max="10232" width="9.140625" style="77"/>
    <col min="10233" max="10233" width="32.28515625" style="77" customWidth="1"/>
    <col min="10234" max="10234" width="12.7109375" style="77" customWidth="1"/>
    <col min="10235" max="10235" width="19.28515625" style="77" customWidth="1"/>
    <col min="10236" max="10236" width="13.140625" style="77" customWidth="1"/>
    <col min="10237" max="10237" width="21.7109375" style="77" customWidth="1"/>
    <col min="10238" max="10238" width="14" style="77" customWidth="1"/>
    <col min="10239" max="10488" width="9.140625" style="77"/>
    <col min="10489" max="10489" width="32.28515625" style="77" customWidth="1"/>
    <col min="10490" max="10490" width="12.7109375" style="77" customWidth="1"/>
    <col min="10491" max="10491" width="19.28515625" style="77" customWidth="1"/>
    <col min="10492" max="10492" width="13.140625" style="77" customWidth="1"/>
    <col min="10493" max="10493" width="21.7109375" style="77" customWidth="1"/>
    <col min="10494" max="10494" width="14" style="77" customWidth="1"/>
    <col min="10495" max="10744" width="9.140625" style="77"/>
    <col min="10745" max="10745" width="32.28515625" style="77" customWidth="1"/>
    <col min="10746" max="10746" width="12.7109375" style="77" customWidth="1"/>
    <col min="10747" max="10747" width="19.28515625" style="77" customWidth="1"/>
    <col min="10748" max="10748" width="13.140625" style="77" customWidth="1"/>
    <col min="10749" max="10749" width="21.7109375" style="77" customWidth="1"/>
    <col min="10750" max="10750" width="14" style="77" customWidth="1"/>
    <col min="10751" max="11000" width="9.140625" style="77"/>
    <col min="11001" max="11001" width="32.28515625" style="77" customWidth="1"/>
    <col min="11002" max="11002" width="12.7109375" style="77" customWidth="1"/>
    <col min="11003" max="11003" width="19.28515625" style="77" customWidth="1"/>
    <col min="11004" max="11004" width="13.140625" style="77" customWidth="1"/>
    <col min="11005" max="11005" width="21.7109375" style="77" customWidth="1"/>
    <col min="11006" max="11006" width="14" style="77" customWidth="1"/>
    <col min="11007" max="11256" width="9.140625" style="77"/>
    <col min="11257" max="11257" width="32.28515625" style="77" customWidth="1"/>
    <col min="11258" max="11258" width="12.7109375" style="77" customWidth="1"/>
    <col min="11259" max="11259" width="19.28515625" style="77" customWidth="1"/>
    <col min="11260" max="11260" width="13.140625" style="77" customWidth="1"/>
    <col min="11261" max="11261" width="21.7109375" style="77" customWidth="1"/>
    <col min="11262" max="11262" width="14" style="77" customWidth="1"/>
    <col min="11263" max="11512" width="9.140625" style="77"/>
    <col min="11513" max="11513" width="32.28515625" style="77" customWidth="1"/>
    <col min="11514" max="11514" width="12.7109375" style="77" customWidth="1"/>
    <col min="11515" max="11515" width="19.28515625" style="77" customWidth="1"/>
    <col min="11516" max="11516" width="13.140625" style="77" customWidth="1"/>
    <col min="11517" max="11517" width="21.7109375" style="77" customWidth="1"/>
    <col min="11518" max="11518" width="14" style="77" customWidth="1"/>
    <col min="11519" max="11768" width="9.140625" style="77"/>
    <col min="11769" max="11769" width="32.28515625" style="77" customWidth="1"/>
    <col min="11770" max="11770" width="12.7109375" style="77" customWidth="1"/>
    <col min="11771" max="11771" width="19.28515625" style="77" customWidth="1"/>
    <col min="11772" max="11772" width="13.140625" style="77" customWidth="1"/>
    <col min="11773" max="11773" width="21.7109375" style="77" customWidth="1"/>
    <col min="11774" max="11774" width="14" style="77" customWidth="1"/>
    <col min="11775" max="12024" width="9.140625" style="77"/>
    <col min="12025" max="12025" width="32.28515625" style="77" customWidth="1"/>
    <col min="12026" max="12026" width="12.7109375" style="77" customWidth="1"/>
    <col min="12027" max="12027" width="19.28515625" style="77" customWidth="1"/>
    <col min="12028" max="12028" width="13.140625" style="77" customWidth="1"/>
    <col min="12029" max="12029" width="21.7109375" style="77" customWidth="1"/>
    <col min="12030" max="12030" width="14" style="77" customWidth="1"/>
    <col min="12031" max="12280" width="9.140625" style="77"/>
    <col min="12281" max="12281" width="32.28515625" style="77" customWidth="1"/>
    <col min="12282" max="12282" width="12.7109375" style="77" customWidth="1"/>
    <col min="12283" max="12283" width="19.28515625" style="77" customWidth="1"/>
    <col min="12284" max="12284" width="13.140625" style="77" customWidth="1"/>
    <col min="12285" max="12285" width="21.7109375" style="77" customWidth="1"/>
    <col min="12286" max="12286" width="14" style="77" customWidth="1"/>
    <col min="12287" max="12536" width="9.140625" style="77"/>
    <col min="12537" max="12537" width="32.28515625" style="77" customWidth="1"/>
    <col min="12538" max="12538" width="12.7109375" style="77" customWidth="1"/>
    <col min="12539" max="12539" width="19.28515625" style="77" customWidth="1"/>
    <col min="12540" max="12540" width="13.140625" style="77" customWidth="1"/>
    <col min="12541" max="12541" width="21.7109375" style="77" customWidth="1"/>
    <col min="12542" max="12542" width="14" style="77" customWidth="1"/>
    <col min="12543" max="12792" width="9.140625" style="77"/>
    <col min="12793" max="12793" width="32.28515625" style="77" customWidth="1"/>
    <col min="12794" max="12794" width="12.7109375" style="77" customWidth="1"/>
    <col min="12795" max="12795" width="19.28515625" style="77" customWidth="1"/>
    <col min="12796" max="12796" width="13.140625" style="77" customWidth="1"/>
    <col min="12797" max="12797" width="21.7109375" style="77" customWidth="1"/>
    <col min="12798" max="12798" width="14" style="77" customWidth="1"/>
    <col min="12799" max="13048" width="9.140625" style="77"/>
    <col min="13049" max="13049" width="32.28515625" style="77" customWidth="1"/>
    <col min="13050" max="13050" width="12.7109375" style="77" customWidth="1"/>
    <col min="13051" max="13051" width="19.28515625" style="77" customWidth="1"/>
    <col min="13052" max="13052" width="13.140625" style="77" customWidth="1"/>
    <col min="13053" max="13053" width="21.7109375" style="77" customWidth="1"/>
    <col min="13054" max="13054" width="14" style="77" customWidth="1"/>
    <col min="13055" max="13304" width="9.140625" style="77"/>
    <col min="13305" max="13305" width="32.28515625" style="77" customWidth="1"/>
    <col min="13306" max="13306" width="12.7109375" style="77" customWidth="1"/>
    <col min="13307" max="13307" width="19.28515625" style="77" customWidth="1"/>
    <col min="13308" max="13308" width="13.140625" style="77" customWidth="1"/>
    <col min="13309" max="13309" width="21.7109375" style="77" customWidth="1"/>
    <col min="13310" max="13310" width="14" style="77" customWidth="1"/>
    <col min="13311" max="13560" width="9.140625" style="77"/>
    <col min="13561" max="13561" width="32.28515625" style="77" customWidth="1"/>
    <col min="13562" max="13562" width="12.7109375" style="77" customWidth="1"/>
    <col min="13563" max="13563" width="19.28515625" style="77" customWidth="1"/>
    <col min="13564" max="13564" width="13.140625" style="77" customWidth="1"/>
    <col min="13565" max="13565" width="21.7109375" style="77" customWidth="1"/>
    <col min="13566" max="13566" width="14" style="77" customWidth="1"/>
    <col min="13567" max="13816" width="9.140625" style="77"/>
    <col min="13817" max="13817" width="32.28515625" style="77" customWidth="1"/>
    <col min="13818" max="13818" width="12.7109375" style="77" customWidth="1"/>
    <col min="13819" max="13819" width="19.28515625" style="77" customWidth="1"/>
    <col min="13820" max="13820" width="13.140625" style="77" customWidth="1"/>
    <col min="13821" max="13821" width="21.7109375" style="77" customWidth="1"/>
    <col min="13822" max="13822" width="14" style="77" customWidth="1"/>
    <col min="13823" max="14072" width="9.140625" style="77"/>
    <col min="14073" max="14073" width="32.28515625" style="77" customWidth="1"/>
    <col min="14074" max="14074" width="12.7109375" style="77" customWidth="1"/>
    <col min="14075" max="14075" width="19.28515625" style="77" customWidth="1"/>
    <col min="14076" max="14076" width="13.140625" style="77" customWidth="1"/>
    <col min="14077" max="14077" width="21.7109375" style="77" customWidth="1"/>
    <col min="14078" max="14078" width="14" style="77" customWidth="1"/>
    <col min="14079" max="14328" width="9.140625" style="77"/>
    <col min="14329" max="14329" width="32.28515625" style="77" customWidth="1"/>
    <col min="14330" max="14330" width="12.7109375" style="77" customWidth="1"/>
    <col min="14331" max="14331" width="19.28515625" style="77" customWidth="1"/>
    <col min="14332" max="14332" width="13.140625" style="77" customWidth="1"/>
    <col min="14333" max="14333" width="21.7109375" style="77" customWidth="1"/>
    <col min="14334" max="14334" width="14" style="77" customWidth="1"/>
    <col min="14335" max="14584" width="9.140625" style="77"/>
    <col min="14585" max="14585" width="32.28515625" style="77" customWidth="1"/>
    <col min="14586" max="14586" width="12.7109375" style="77" customWidth="1"/>
    <col min="14587" max="14587" width="19.28515625" style="77" customWidth="1"/>
    <col min="14588" max="14588" width="13.140625" style="77" customWidth="1"/>
    <col min="14589" max="14589" width="21.7109375" style="77" customWidth="1"/>
    <col min="14590" max="14590" width="14" style="77" customWidth="1"/>
    <col min="14591" max="14840" width="9.140625" style="77"/>
    <col min="14841" max="14841" width="32.28515625" style="77" customWidth="1"/>
    <col min="14842" max="14842" width="12.7109375" style="77" customWidth="1"/>
    <col min="14843" max="14843" width="19.28515625" style="77" customWidth="1"/>
    <col min="14844" max="14844" width="13.140625" style="77" customWidth="1"/>
    <col min="14845" max="14845" width="21.7109375" style="77" customWidth="1"/>
    <col min="14846" max="14846" width="14" style="77" customWidth="1"/>
    <col min="14847" max="15096" width="9.140625" style="77"/>
    <col min="15097" max="15097" width="32.28515625" style="77" customWidth="1"/>
    <col min="15098" max="15098" width="12.7109375" style="77" customWidth="1"/>
    <col min="15099" max="15099" width="19.28515625" style="77" customWidth="1"/>
    <col min="15100" max="15100" width="13.140625" style="77" customWidth="1"/>
    <col min="15101" max="15101" width="21.7109375" style="77" customWidth="1"/>
    <col min="15102" max="15102" width="14" style="77" customWidth="1"/>
    <col min="15103" max="15352" width="9.140625" style="77"/>
    <col min="15353" max="15353" width="32.28515625" style="77" customWidth="1"/>
    <col min="15354" max="15354" width="12.7109375" style="77" customWidth="1"/>
    <col min="15355" max="15355" width="19.28515625" style="77" customWidth="1"/>
    <col min="15356" max="15356" width="13.140625" style="77" customWidth="1"/>
    <col min="15357" max="15357" width="21.7109375" style="77" customWidth="1"/>
    <col min="15358" max="15358" width="14" style="77" customWidth="1"/>
    <col min="15359" max="15608" width="9.140625" style="77"/>
    <col min="15609" max="15609" width="32.28515625" style="77" customWidth="1"/>
    <col min="15610" max="15610" width="12.7109375" style="77" customWidth="1"/>
    <col min="15611" max="15611" width="19.28515625" style="77" customWidth="1"/>
    <col min="15612" max="15612" width="13.140625" style="77" customWidth="1"/>
    <col min="15613" max="15613" width="21.7109375" style="77" customWidth="1"/>
    <col min="15614" max="15614" width="14" style="77" customWidth="1"/>
    <col min="15615" max="15864" width="9.140625" style="77"/>
    <col min="15865" max="15865" width="32.28515625" style="77" customWidth="1"/>
    <col min="15866" max="15866" width="12.7109375" style="77" customWidth="1"/>
    <col min="15867" max="15867" width="19.28515625" style="77" customWidth="1"/>
    <col min="15868" max="15868" width="13.140625" style="77" customWidth="1"/>
    <col min="15869" max="15869" width="21.7109375" style="77" customWidth="1"/>
    <col min="15870" max="15870" width="14" style="77" customWidth="1"/>
    <col min="15871" max="16120" width="9.140625" style="77"/>
    <col min="16121" max="16121" width="32.28515625" style="77" customWidth="1"/>
    <col min="16122" max="16122" width="12.7109375" style="77" customWidth="1"/>
    <col min="16123" max="16123" width="19.28515625" style="77" customWidth="1"/>
    <col min="16124" max="16124" width="13.140625" style="77" customWidth="1"/>
    <col min="16125" max="16125" width="21.7109375" style="77" customWidth="1"/>
    <col min="16126" max="16126" width="14" style="77" customWidth="1"/>
    <col min="16127" max="16384" width="9.140625" style="77"/>
  </cols>
  <sheetData>
    <row r="1" spans="1:5" ht="16.5" customHeight="1" x14ac:dyDescent="0.25">
      <c r="A1" s="178" t="s">
        <v>83</v>
      </c>
      <c r="B1" s="178"/>
      <c r="C1" s="178"/>
      <c r="D1" s="178"/>
    </row>
    <row r="2" spans="1:5" ht="19.5" customHeight="1" x14ac:dyDescent="0.2">
      <c r="A2" s="179" t="s">
        <v>215</v>
      </c>
      <c r="B2" s="179"/>
      <c r="C2" s="179"/>
      <c r="D2" s="179"/>
      <c r="E2" s="135"/>
    </row>
    <row r="3" spans="1:5" ht="12.75" customHeight="1" x14ac:dyDescent="0.2">
      <c r="A3" s="135"/>
      <c r="B3" s="135"/>
      <c r="C3" s="135"/>
      <c r="D3" s="135"/>
      <c r="E3" s="135"/>
    </row>
    <row r="4" spans="1:5" ht="12.75" customHeight="1" x14ac:dyDescent="0.25">
      <c r="A4" s="78"/>
    </row>
    <row r="5" spans="1:5" s="93" customFormat="1" ht="30" x14ac:dyDescent="0.25">
      <c r="A5" s="79"/>
      <c r="B5" s="128" t="s">
        <v>86</v>
      </c>
      <c r="C5" s="71" t="s">
        <v>84</v>
      </c>
      <c r="D5" s="128" t="s">
        <v>85</v>
      </c>
    </row>
    <row r="6" spans="1:5" s="93" customFormat="1" ht="15" x14ac:dyDescent="0.25">
      <c r="A6" s="80"/>
      <c r="B6" s="129" t="s">
        <v>4</v>
      </c>
      <c r="C6" s="81"/>
      <c r="D6" s="81"/>
    </row>
    <row r="7" spans="1:5" ht="15" customHeight="1" x14ac:dyDescent="0.25">
      <c r="A7" s="130" t="s">
        <v>87</v>
      </c>
      <c r="B7" s="82">
        <v>1301658</v>
      </c>
      <c r="C7" s="82">
        <v>576693</v>
      </c>
      <c r="D7" s="83">
        <f>SUM(B7:C7)</f>
        <v>1878351</v>
      </c>
    </row>
    <row r="8" spans="1:5" x14ac:dyDescent="0.2">
      <c r="A8" s="131" t="s">
        <v>88</v>
      </c>
      <c r="B8" s="84">
        <v>0</v>
      </c>
      <c r="C8" s="84">
        <v>0</v>
      </c>
      <c r="D8" s="83">
        <f t="shared" ref="D8:D17" si="0">SUM(B8:C8)</f>
        <v>0</v>
      </c>
    </row>
    <row r="9" spans="1:5" ht="28.5" x14ac:dyDescent="0.2">
      <c r="A9" s="132" t="s">
        <v>89</v>
      </c>
      <c r="B9" s="84">
        <v>0</v>
      </c>
      <c r="C9" s="84">
        <v>253237</v>
      </c>
      <c r="D9" s="85">
        <f t="shared" si="0"/>
        <v>253237</v>
      </c>
    </row>
    <row r="10" spans="1:5" x14ac:dyDescent="0.2">
      <c r="A10" s="131" t="s">
        <v>90</v>
      </c>
      <c r="B10" s="84">
        <v>0</v>
      </c>
      <c r="C10" s="84">
        <v>-24533</v>
      </c>
      <c r="D10" s="84">
        <f t="shared" si="0"/>
        <v>-24533</v>
      </c>
    </row>
    <row r="11" spans="1:5" ht="43.5" customHeight="1" x14ac:dyDescent="0.2">
      <c r="A11" s="133" t="s">
        <v>91</v>
      </c>
      <c r="B11" s="84">
        <v>432505</v>
      </c>
      <c r="C11" s="84">
        <v>-432505</v>
      </c>
      <c r="D11" s="84">
        <f t="shared" si="0"/>
        <v>0</v>
      </c>
    </row>
    <row r="12" spans="1:5" ht="15" customHeight="1" x14ac:dyDescent="0.25">
      <c r="A12" s="130" t="s">
        <v>216</v>
      </c>
      <c r="B12" s="86">
        <f>SUM(B7:B11)</f>
        <v>1734163</v>
      </c>
      <c r="C12" s="86">
        <f>SUM(C7:C11)</f>
        <v>372892</v>
      </c>
      <c r="D12" s="87">
        <f t="shared" si="0"/>
        <v>2107055</v>
      </c>
    </row>
    <row r="13" spans="1:5" x14ac:dyDescent="0.2">
      <c r="A13" s="131" t="s">
        <v>88</v>
      </c>
      <c r="B13" s="84">
        <v>0</v>
      </c>
      <c r="C13" s="84">
        <v>0</v>
      </c>
      <c r="D13" s="232">
        <f t="shared" si="0"/>
        <v>0</v>
      </c>
    </row>
    <row r="14" spans="1:5" ht="28.5" x14ac:dyDescent="0.2">
      <c r="A14" s="132" t="s">
        <v>89</v>
      </c>
      <c r="B14" s="84">
        <v>0</v>
      </c>
      <c r="C14" s="84">
        <v>278731</v>
      </c>
      <c r="D14" s="85">
        <f t="shared" si="0"/>
        <v>278731</v>
      </c>
    </row>
    <row r="15" spans="1:5" x14ac:dyDescent="0.2">
      <c r="A15" s="131" t="s">
        <v>90</v>
      </c>
      <c r="B15" s="84">
        <v>0</v>
      </c>
      <c r="C15" s="84">
        <v>-50652</v>
      </c>
      <c r="D15" s="84">
        <f t="shared" si="0"/>
        <v>-50652</v>
      </c>
    </row>
    <row r="16" spans="1:5" ht="44.25" customHeight="1" x14ac:dyDescent="0.2">
      <c r="A16" s="133" t="s">
        <v>91</v>
      </c>
      <c r="B16" s="84">
        <v>202585</v>
      </c>
      <c r="C16" s="84">
        <v>-202585</v>
      </c>
      <c r="D16" s="84">
        <f t="shared" si="0"/>
        <v>0</v>
      </c>
    </row>
    <row r="17" spans="1:192" ht="15" x14ac:dyDescent="0.25">
      <c r="A17" s="130" t="s">
        <v>217</v>
      </c>
      <c r="B17" s="86">
        <f>SUM(B13:B16)</f>
        <v>202585</v>
      </c>
      <c r="C17" s="86">
        <f>SUM(C13:C16)</f>
        <v>25494</v>
      </c>
      <c r="D17" s="87">
        <f t="shared" si="0"/>
        <v>228079</v>
      </c>
    </row>
    <row r="18" spans="1:192" ht="15" x14ac:dyDescent="0.25">
      <c r="A18" s="88"/>
      <c r="B18" s="89"/>
      <c r="C18" s="89"/>
      <c r="D18" s="90"/>
    </row>
    <row r="19" spans="1:192" ht="15" x14ac:dyDescent="0.25">
      <c r="A19" s="88"/>
      <c r="B19" s="89"/>
      <c r="C19" s="89"/>
      <c r="D19" s="90"/>
    </row>
    <row r="20" spans="1:192" ht="15" x14ac:dyDescent="0.25">
      <c r="A20" s="88"/>
      <c r="B20" s="89"/>
      <c r="C20" s="89"/>
      <c r="D20" s="90"/>
    </row>
    <row r="21" spans="1:192" ht="15" x14ac:dyDescent="0.25">
      <c r="A21" s="88"/>
      <c r="B21" s="89"/>
      <c r="C21" s="89"/>
      <c r="D21" s="90"/>
    </row>
    <row r="22" spans="1:192" s="69" customFormat="1" x14ac:dyDescent="0.2">
      <c r="A22" s="91" t="s">
        <v>43</v>
      </c>
      <c r="B22" s="47"/>
      <c r="D22" s="47" t="s">
        <v>1</v>
      </c>
      <c r="G22" s="76"/>
      <c r="H22" s="76"/>
      <c r="K22" s="76"/>
      <c r="L22" s="76"/>
      <c r="O22" s="76"/>
      <c r="P22" s="76"/>
      <c r="S22" s="76"/>
      <c r="T22" s="76"/>
      <c r="W22" s="76"/>
      <c r="X22" s="76"/>
      <c r="AA22" s="76"/>
      <c r="AB22" s="76"/>
      <c r="AE22" s="76"/>
      <c r="AF22" s="76"/>
      <c r="AI22" s="76"/>
      <c r="AJ22" s="76"/>
      <c r="AM22" s="76"/>
      <c r="AN22" s="76"/>
      <c r="AQ22" s="76"/>
      <c r="AR22" s="76"/>
      <c r="AU22" s="76"/>
      <c r="AV22" s="76"/>
      <c r="AY22" s="76"/>
      <c r="AZ22" s="76"/>
      <c r="BC22" s="76"/>
      <c r="BD22" s="76"/>
      <c r="BG22" s="76"/>
      <c r="BH22" s="76"/>
      <c r="BK22" s="76"/>
      <c r="BL22" s="76"/>
      <c r="BO22" s="76"/>
      <c r="BP22" s="76"/>
      <c r="BS22" s="76"/>
      <c r="BT22" s="76"/>
      <c r="BW22" s="76"/>
      <c r="BX22" s="76"/>
      <c r="CA22" s="76"/>
      <c r="CB22" s="76"/>
      <c r="CE22" s="76"/>
      <c r="CF22" s="76"/>
      <c r="CI22" s="76"/>
      <c r="CJ22" s="76"/>
      <c r="CM22" s="76"/>
      <c r="CN22" s="76"/>
      <c r="CQ22" s="76"/>
      <c r="CR22" s="76"/>
      <c r="CU22" s="76"/>
      <c r="CV22" s="76"/>
      <c r="CY22" s="76"/>
      <c r="CZ22" s="76"/>
      <c r="DC22" s="76"/>
      <c r="DD22" s="76"/>
      <c r="DG22" s="76"/>
      <c r="DH22" s="76"/>
      <c r="DK22" s="76"/>
      <c r="DL22" s="76"/>
      <c r="DO22" s="76"/>
      <c r="DP22" s="76"/>
      <c r="DS22" s="76"/>
      <c r="DT22" s="76"/>
      <c r="DW22" s="76"/>
      <c r="DX22" s="76"/>
      <c r="EA22" s="76"/>
      <c r="EB22" s="76"/>
      <c r="EE22" s="76"/>
      <c r="EF22" s="76"/>
      <c r="EI22" s="76"/>
      <c r="EJ22" s="76"/>
      <c r="EM22" s="76"/>
      <c r="EN22" s="76"/>
      <c r="EQ22" s="76"/>
      <c r="ER22" s="76"/>
      <c r="EU22" s="76"/>
      <c r="EV22" s="76"/>
      <c r="EY22" s="76"/>
      <c r="EZ22" s="76"/>
      <c r="FC22" s="76"/>
      <c r="FD22" s="76"/>
      <c r="FG22" s="76"/>
      <c r="FH22" s="76"/>
      <c r="FK22" s="76"/>
      <c r="FL22" s="76"/>
      <c r="FO22" s="76"/>
      <c r="FP22" s="76"/>
      <c r="FS22" s="76"/>
      <c r="FT22" s="76"/>
      <c r="FW22" s="76"/>
      <c r="FX22" s="76"/>
      <c r="GA22" s="76"/>
      <c r="GB22" s="76"/>
      <c r="GE22" s="76"/>
      <c r="GF22" s="76"/>
      <c r="GI22" s="76"/>
      <c r="GJ22" s="76"/>
    </row>
    <row r="23" spans="1:192" s="69" customFormat="1" x14ac:dyDescent="0.2">
      <c r="A23" s="91"/>
      <c r="B23" s="47"/>
      <c r="D23" s="47"/>
      <c r="G23" s="76"/>
      <c r="H23" s="76"/>
      <c r="K23" s="76"/>
      <c r="L23" s="76"/>
      <c r="O23" s="76"/>
      <c r="P23" s="76"/>
      <c r="S23" s="76"/>
      <c r="T23" s="76"/>
      <c r="W23" s="76"/>
      <c r="X23" s="76"/>
      <c r="AA23" s="76"/>
      <c r="AB23" s="76"/>
      <c r="AE23" s="76"/>
      <c r="AF23" s="76"/>
      <c r="AI23" s="76"/>
      <c r="AJ23" s="76"/>
      <c r="AM23" s="76"/>
      <c r="AN23" s="76"/>
      <c r="AQ23" s="76"/>
      <c r="AR23" s="76"/>
      <c r="AU23" s="76"/>
      <c r="AV23" s="76"/>
      <c r="AY23" s="76"/>
      <c r="AZ23" s="76"/>
      <c r="BC23" s="76"/>
      <c r="BD23" s="76"/>
      <c r="BG23" s="76"/>
      <c r="BH23" s="76"/>
      <c r="BK23" s="76"/>
      <c r="BL23" s="76"/>
      <c r="BO23" s="76"/>
      <c r="BP23" s="76"/>
      <c r="BS23" s="76"/>
      <c r="BT23" s="76"/>
      <c r="BW23" s="76"/>
      <c r="BX23" s="76"/>
      <c r="CA23" s="76"/>
      <c r="CB23" s="76"/>
      <c r="CE23" s="76"/>
      <c r="CF23" s="76"/>
      <c r="CI23" s="76"/>
      <c r="CJ23" s="76"/>
      <c r="CM23" s="76"/>
      <c r="CN23" s="76"/>
      <c r="CQ23" s="76"/>
      <c r="CR23" s="76"/>
      <c r="CU23" s="76"/>
      <c r="CV23" s="76"/>
      <c r="CY23" s="76"/>
      <c r="CZ23" s="76"/>
      <c r="DC23" s="76"/>
      <c r="DD23" s="76"/>
      <c r="DG23" s="76"/>
      <c r="DH23" s="76"/>
      <c r="DK23" s="76"/>
      <c r="DL23" s="76"/>
      <c r="DO23" s="76"/>
      <c r="DP23" s="76"/>
      <c r="DS23" s="76"/>
      <c r="DT23" s="76"/>
      <c r="DW23" s="76"/>
      <c r="DX23" s="76"/>
      <c r="EA23" s="76"/>
      <c r="EB23" s="76"/>
      <c r="EE23" s="76"/>
      <c r="EF23" s="76"/>
      <c r="EI23" s="76"/>
      <c r="EJ23" s="76"/>
      <c r="EM23" s="76"/>
      <c r="EN23" s="76"/>
      <c r="EQ23" s="76"/>
      <c r="ER23" s="76"/>
      <c r="EU23" s="76"/>
      <c r="EV23" s="76"/>
      <c r="EY23" s="76"/>
      <c r="EZ23" s="76"/>
      <c r="FC23" s="76"/>
      <c r="FD23" s="76"/>
      <c r="FG23" s="76"/>
      <c r="FH23" s="76"/>
      <c r="FK23" s="76"/>
      <c r="FL23" s="76"/>
      <c r="FO23" s="76"/>
      <c r="FP23" s="76"/>
      <c r="FS23" s="76"/>
      <c r="FT23" s="76"/>
      <c r="FW23" s="76"/>
      <c r="FX23" s="76"/>
      <c r="GA23" s="76"/>
      <c r="GB23" s="76"/>
      <c r="GE23" s="76"/>
      <c r="GF23" s="76"/>
      <c r="GI23" s="76"/>
      <c r="GJ23" s="76"/>
    </row>
    <row r="24" spans="1:192" s="69" customFormat="1" x14ac:dyDescent="0.2">
      <c r="A24" s="91"/>
      <c r="B24" s="47"/>
      <c r="D24" s="47"/>
      <c r="G24" s="76"/>
      <c r="H24" s="76"/>
      <c r="K24" s="76"/>
      <c r="L24" s="76"/>
      <c r="O24" s="76"/>
      <c r="P24" s="76"/>
      <c r="S24" s="76"/>
      <c r="T24" s="76"/>
      <c r="W24" s="76"/>
      <c r="X24" s="76"/>
      <c r="AA24" s="76"/>
      <c r="AB24" s="76"/>
      <c r="AE24" s="76"/>
      <c r="AF24" s="76"/>
      <c r="AI24" s="76"/>
      <c r="AJ24" s="76"/>
      <c r="AM24" s="76"/>
      <c r="AN24" s="76"/>
      <c r="AQ24" s="76"/>
      <c r="AR24" s="76"/>
      <c r="AU24" s="76"/>
      <c r="AV24" s="76"/>
      <c r="AY24" s="76"/>
      <c r="AZ24" s="76"/>
      <c r="BC24" s="76"/>
      <c r="BD24" s="76"/>
      <c r="BG24" s="76"/>
      <c r="BH24" s="76"/>
      <c r="BK24" s="76"/>
      <c r="BL24" s="76"/>
      <c r="BO24" s="76"/>
      <c r="BP24" s="76"/>
      <c r="BS24" s="76"/>
      <c r="BT24" s="76"/>
      <c r="BW24" s="76"/>
      <c r="BX24" s="76"/>
      <c r="CA24" s="76"/>
      <c r="CB24" s="76"/>
      <c r="CE24" s="76"/>
      <c r="CF24" s="76"/>
      <c r="CI24" s="76"/>
      <c r="CJ24" s="76"/>
      <c r="CM24" s="76"/>
      <c r="CN24" s="76"/>
      <c r="CQ24" s="76"/>
      <c r="CR24" s="76"/>
      <c r="CU24" s="76"/>
      <c r="CV24" s="76"/>
      <c r="CY24" s="76"/>
      <c r="CZ24" s="76"/>
      <c r="DC24" s="76"/>
      <c r="DD24" s="76"/>
      <c r="DG24" s="76"/>
      <c r="DH24" s="76"/>
      <c r="DK24" s="76"/>
      <c r="DL24" s="76"/>
      <c r="DO24" s="76"/>
      <c r="DP24" s="76"/>
      <c r="DS24" s="76"/>
      <c r="DT24" s="76"/>
      <c r="DW24" s="76"/>
      <c r="DX24" s="76"/>
      <c r="EA24" s="76"/>
      <c r="EB24" s="76"/>
      <c r="EE24" s="76"/>
      <c r="EF24" s="76"/>
      <c r="EI24" s="76"/>
      <c r="EJ24" s="76"/>
      <c r="EM24" s="76"/>
      <c r="EN24" s="76"/>
      <c r="EQ24" s="76"/>
      <c r="ER24" s="76"/>
      <c r="EU24" s="76"/>
      <c r="EV24" s="76"/>
      <c r="EY24" s="76"/>
      <c r="EZ24" s="76"/>
      <c r="FC24" s="76"/>
      <c r="FD24" s="76"/>
      <c r="FG24" s="76"/>
      <c r="FH24" s="76"/>
      <c r="FK24" s="76"/>
      <c r="FL24" s="76"/>
      <c r="FO24" s="76"/>
      <c r="FP24" s="76"/>
      <c r="FS24" s="76"/>
      <c r="FT24" s="76"/>
      <c r="FW24" s="76"/>
      <c r="FX24" s="76"/>
      <c r="GA24" s="76"/>
      <c r="GB24" s="76"/>
      <c r="GE24" s="76"/>
      <c r="GF24" s="76"/>
      <c r="GI24" s="76"/>
      <c r="GJ24" s="76"/>
    </row>
    <row r="25" spans="1:192" s="69" customFormat="1" x14ac:dyDescent="0.2">
      <c r="A25" s="91" t="s">
        <v>44</v>
      </c>
      <c r="B25" s="47"/>
      <c r="D25" s="47" t="s">
        <v>2</v>
      </c>
    </row>
    <row r="26" spans="1:192" x14ac:dyDescent="0.2">
      <c r="A26" s="92"/>
      <c r="B26" s="93"/>
      <c r="C26" s="93"/>
      <c r="D26" s="93"/>
    </row>
    <row r="27" spans="1:192" x14ac:dyDescent="0.2">
      <c r="A27" s="94"/>
      <c r="B27" s="95"/>
    </row>
    <row r="28" spans="1:192" x14ac:dyDescent="0.2">
      <c r="A28" s="47" t="s">
        <v>45</v>
      </c>
      <c r="B28" s="95" t="s">
        <v>218</v>
      </c>
      <c r="C28" s="233" t="s">
        <v>219</v>
      </c>
      <c r="D28" s="233" t="s">
        <v>220</v>
      </c>
    </row>
    <row r="29" spans="1:192" x14ac:dyDescent="0.2">
      <c r="A29" s="94"/>
      <c r="B29" s="94"/>
      <c r="E29" s="91"/>
    </row>
    <row r="30" spans="1:192" x14ac:dyDescent="0.2">
      <c r="A30" s="94" t="s">
        <v>221</v>
      </c>
      <c r="B30" s="234">
        <v>304734</v>
      </c>
      <c r="C30" s="235">
        <v>281792</v>
      </c>
      <c r="D30" s="235">
        <v>458121</v>
      </c>
    </row>
    <row r="31" spans="1:192" x14ac:dyDescent="0.2">
      <c r="A31" s="94"/>
      <c r="B31" s="234"/>
      <c r="C31" s="235"/>
      <c r="D31" s="235"/>
    </row>
    <row r="32" spans="1:192" x14ac:dyDescent="0.2">
      <c r="A32" s="94" t="s">
        <v>222</v>
      </c>
      <c r="B32" s="234">
        <v>2241482</v>
      </c>
      <c r="C32" s="235">
        <v>2015955</v>
      </c>
      <c r="D32" s="235">
        <v>1759779</v>
      </c>
    </row>
    <row r="33" spans="1:2" x14ac:dyDescent="0.2">
      <c r="A33" s="91"/>
      <c r="B33" s="91"/>
    </row>
    <row r="34" spans="1:2" x14ac:dyDescent="0.2">
      <c r="A34" s="93"/>
    </row>
  </sheetData>
  <mergeCells count="2">
    <mergeCell ref="A1:D1"/>
    <mergeCell ref="A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topLeftCell="A28" workbookViewId="0">
      <selection activeCell="A42" sqref="A42"/>
    </sheetView>
  </sheetViews>
  <sheetFormatPr defaultRowHeight="15" x14ac:dyDescent="0.25"/>
  <cols>
    <col min="1" max="1" width="118.28515625" customWidth="1"/>
    <col min="257" max="257" width="118.28515625" customWidth="1"/>
    <col min="513" max="513" width="118.28515625" customWidth="1"/>
    <col min="769" max="769" width="118.28515625" customWidth="1"/>
    <col min="1025" max="1025" width="118.28515625" customWidth="1"/>
    <col min="1281" max="1281" width="118.28515625" customWidth="1"/>
    <col min="1537" max="1537" width="118.28515625" customWidth="1"/>
    <col min="1793" max="1793" width="118.28515625" customWidth="1"/>
    <col min="2049" max="2049" width="118.28515625" customWidth="1"/>
    <col min="2305" max="2305" width="118.28515625" customWidth="1"/>
    <col min="2561" max="2561" width="118.28515625" customWidth="1"/>
    <col min="2817" max="2817" width="118.28515625" customWidth="1"/>
    <col min="3073" max="3073" width="118.28515625" customWidth="1"/>
    <col min="3329" max="3329" width="118.28515625" customWidth="1"/>
    <col min="3585" max="3585" width="118.28515625" customWidth="1"/>
    <col min="3841" max="3841" width="118.28515625" customWidth="1"/>
    <col min="4097" max="4097" width="118.28515625" customWidth="1"/>
    <col min="4353" max="4353" width="118.28515625" customWidth="1"/>
    <col min="4609" max="4609" width="118.28515625" customWidth="1"/>
    <col min="4865" max="4865" width="118.28515625" customWidth="1"/>
    <col min="5121" max="5121" width="118.28515625" customWidth="1"/>
    <col min="5377" max="5377" width="118.28515625" customWidth="1"/>
    <col min="5633" max="5633" width="118.28515625" customWidth="1"/>
    <col min="5889" max="5889" width="118.28515625" customWidth="1"/>
    <col min="6145" max="6145" width="118.28515625" customWidth="1"/>
    <col min="6401" max="6401" width="118.28515625" customWidth="1"/>
    <col min="6657" max="6657" width="118.28515625" customWidth="1"/>
    <col min="6913" max="6913" width="118.28515625" customWidth="1"/>
    <col min="7169" max="7169" width="118.28515625" customWidth="1"/>
    <col min="7425" max="7425" width="118.28515625" customWidth="1"/>
    <col min="7681" max="7681" width="118.28515625" customWidth="1"/>
    <col min="7937" max="7937" width="118.28515625" customWidth="1"/>
    <col min="8193" max="8193" width="118.28515625" customWidth="1"/>
    <col min="8449" max="8449" width="118.28515625" customWidth="1"/>
    <col min="8705" max="8705" width="118.28515625" customWidth="1"/>
    <col min="8961" max="8961" width="118.28515625" customWidth="1"/>
    <col min="9217" max="9217" width="118.28515625" customWidth="1"/>
    <col min="9473" max="9473" width="118.28515625" customWidth="1"/>
    <col min="9729" max="9729" width="118.28515625" customWidth="1"/>
    <col min="9985" max="9985" width="118.28515625" customWidth="1"/>
    <col min="10241" max="10241" width="118.28515625" customWidth="1"/>
    <col min="10497" max="10497" width="118.28515625" customWidth="1"/>
    <col min="10753" max="10753" width="118.28515625" customWidth="1"/>
    <col min="11009" max="11009" width="118.28515625" customWidth="1"/>
    <col min="11265" max="11265" width="118.28515625" customWidth="1"/>
    <col min="11521" max="11521" width="118.28515625" customWidth="1"/>
    <col min="11777" max="11777" width="118.28515625" customWidth="1"/>
    <col min="12033" max="12033" width="118.28515625" customWidth="1"/>
    <col min="12289" max="12289" width="118.28515625" customWidth="1"/>
    <col min="12545" max="12545" width="118.28515625" customWidth="1"/>
    <col min="12801" max="12801" width="118.28515625" customWidth="1"/>
    <col min="13057" max="13057" width="118.28515625" customWidth="1"/>
    <col min="13313" max="13313" width="118.28515625" customWidth="1"/>
    <col min="13569" max="13569" width="118.28515625" customWidth="1"/>
    <col min="13825" max="13825" width="118.28515625" customWidth="1"/>
    <col min="14081" max="14081" width="118.28515625" customWidth="1"/>
    <col min="14337" max="14337" width="118.28515625" customWidth="1"/>
    <col min="14593" max="14593" width="118.28515625" customWidth="1"/>
    <col min="14849" max="14849" width="118.28515625" customWidth="1"/>
    <col min="15105" max="15105" width="118.28515625" customWidth="1"/>
    <col min="15361" max="15361" width="118.28515625" customWidth="1"/>
    <col min="15617" max="15617" width="118.28515625" customWidth="1"/>
    <col min="15873" max="15873" width="118.28515625" customWidth="1"/>
    <col min="16129" max="16129" width="118.28515625" customWidth="1"/>
  </cols>
  <sheetData>
    <row r="1" spans="1:1" x14ac:dyDescent="0.25">
      <c r="A1" s="152" t="s">
        <v>148</v>
      </c>
    </row>
    <row r="2" spans="1:1" ht="15.75" x14ac:dyDescent="0.25">
      <c r="A2" s="153"/>
    </row>
    <row r="3" spans="1:1" ht="15.75" x14ac:dyDescent="0.25">
      <c r="A3" s="154" t="s">
        <v>149</v>
      </c>
    </row>
    <row r="4" spans="1:1" ht="15.75" x14ac:dyDescent="0.25">
      <c r="A4" s="154" t="s">
        <v>150</v>
      </c>
    </row>
    <row r="5" spans="1:1" ht="15.75" x14ac:dyDescent="0.25">
      <c r="A5" s="154" t="s">
        <v>132</v>
      </c>
    </row>
    <row r="6" spans="1:1" ht="15.75" x14ac:dyDescent="0.25">
      <c r="A6" s="154" t="s">
        <v>133</v>
      </c>
    </row>
    <row r="7" spans="1:1" ht="15.75" x14ac:dyDescent="0.25">
      <c r="A7" s="155"/>
    </row>
    <row r="8" spans="1:1" ht="30" x14ac:dyDescent="0.25">
      <c r="A8" s="156" t="s">
        <v>224</v>
      </c>
    </row>
    <row r="9" spans="1:1" s="158" customFormat="1" x14ac:dyDescent="0.25">
      <c r="A9" s="157" t="s">
        <v>151</v>
      </c>
    </row>
    <row r="10" spans="1:1" ht="45" x14ac:dyDescent="0.25">
      <c r="A10" s="157" t="s">
        <v>152</v>
      </c>
    </row>
    <row r="11" spans="1:1" ht="30" x14ac:dyDescent="0.25">
      <c r="A11" s="157" t="s">
        <v>153</v>
      </c>
    </row>
    <row r="12" spans="1:1" ht="30" x14ac:dyDescent="0.25">
      <c r="A12" s="157" t="s">
        <v>154</v>
      </c>
    </row>
    <row r="13" spans="1:1" ht="30" x14ac:dyDescent="0.25">
      <c r="A13" s="159" t="s">
        <v>225</v>
      </c>
    </row>
    <row r="14" spans="1:1" ht="30" x14ac:dyDescent="0.25">
      <c r="A14" s="159" t="s">
        <v>226</v>
      </c>
    </row>
    <row r="15" spans="1:1" ht="45" x14ac:dyDescent="0.25">
      <c r="A15" s="237" t="s">
        <v>227</v>
      </c>
    </row>
    <row r="16" spans="1:1" ht="30" x14ac:dyDescent="0.25">
      <c r="A16" s="238" t="s">
        <v>228</v>
      </c>
    </row>
    <row r="17" spans="1:1" ht="30" x14ac:dyDescent="0.25">
      <c r="A17" s="166" t="s">
        <v>175</v>
      </c>
    </row>
    <row r="18" spans="1:1" ht="30" x14ac:dyDescent="0.25">
      <c r="A18" s="160" t="s">
        <v>155</v>
      </c>
    </row>
    <row r="19" spans="1:1" ht="30" x14ac:dyDescent="0.25">
      <c r="A19" s="157" t="s">
        <v>156</v>
      </c>
    </row>
    <row r="20" spans="1:1" ht="30" x14ac:dyDescent="0.25">
      <c r="A20" s="157" t="s">
        <v>157</v>
      </c>
    </row>
    <row r="21" spans="1:1" ht="30" x14ac:dyDescent="0.25">
      <c r="A21" s="157" t="s">
        <v>158</v>
      </c>
    </row>
    <row r="22" spans="1:1" ht="30" x14ac:dyDescent="0.25">
      <c r="A22" s="157" t="s">
        <v>159</v>
      </c>
    </row>
    <row r="23" spans="1:1" ht="30" x14ac:dyDescent="0.25">
      <c r="A23" s="157" t="s">
        <v>160</v>
      </c>
    </row>
    <row r="24" spans="1:1" x14ac:dyDescent="0.25">
      <c r="A24" s="157" t="s">
        <v>161</v>
      </c>
    </row>
    <row r="25" spans="1:1" x14ac:dyDescent="0.25">
      <c r="A25" s="157" t="s">
        <v>162</v>
      </c>
    </row>
    <row r="26" spans="1:1" x14ac:dyDescent="0.25">
      <c r="A26" s="165" t="s">
        <v>176</v>
      </c>
    </row>
    <row r="27" spans="1:1" ht="88.5" customHeight="1" x14ac:dyDescent="0.25">
      <c r="A27" s="167" t="s">
        <v>229</v>
      </c>
    </row>
    <row r="28" spans="1:1" x14ac:dyDescent="0.25">
      <c r="A28" s="166" t="s">
        <v>163</v>
      </c>
    </row>
    <row r="29" spans="1:1" ht="30" x14ac:dyDescent="0.25">
      <c r="A29" s="157" t="s">
        <v>164</v>
      </c>
    </row>
    <row r="30" spans="1:1" ht="30" x14ac:dyDescent="0.25">
      <c r="A30" s="157" t="s">
        <v>165</v>
      </c>
    </row>
    <row r="31" spans="1:1" ht="30" x14ac:dyDescent="0.25">
      <c r="A31" s="161" t="s">
        <v>166</v>
      </c>
    </row>
    <row r="32" spans="1:1" ht="45" x14ac:dyDescent="0.25">
      <c r="A32" s="162" t="s">
        <v>167</v>
      </c>
    </row>
    <row r="33" spans="1:7" ht="45" x14ac:dyDescent="0.25">
      <c r="A33" s="162" t="s">
        <v>168</v>
      </c>
    </row>
    <row r="34" spans="1:7" s="158" customFormat="1" x14ac:dyDescent="0.25">
      <c r="A34" s="157" t="s">
        <v>169</v>
      </c>
    </row>
    <row r="35" spans="1:7" ht="15.75" x14ac:dyDescent="0.25">
      <c r="A35" s="155"/>
    </row>
    <row r="36" spans="1:7" ht="15.75" x14ac:dyDescent="0.25">
      <c r="A36" s="155"/>
    </row>
    <row r="37" spans="1:7" ht="15.75" x14ac:dyDescent="0.25">
      <c r="A37" s="163" t="s">
        <v>170</v>
      </c>
      <c r="G37" s="155" t="s">
        <v>171</v>
      </c>
    </row>
    <row r="38" spans="1:7" x14ac:dyDescent="0.25">
      <c r="A38" s="163"/>
    </row>
    <row r="39" spans="1:7" x14ac:dyDescent="0.25">
      <c r="A39" s="108"/>
    </row>
    <row r="40" spans="1:7" ht="15.75" x14ac:dyDescent="0.25">
      <c r="A40" s="151" t="s">
        <v>172</v>
      </c>
      <c r="F40" s="164" t="s">
        <v>173</v>
      </c>
      <c r="G40" s="164" t="s">
        <v>174</v>
      </c>
    </row>
    <row r="41" spans="1:7" x14ac:dyDescent="0.25">
      <c r="A41" s="12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15" sqref="A15"/>
    </sheetView>
  </sheetViews>
  <sheetFormatPr defaultRowHeight="14.25" x14ac:dyDescent="0.2"/>
  <cols>
    <col min="1" max="1" width="19.7109375" style="94" customWidth="1"/>
    <col min="2" max="2" width="39.42578125" style="94" customWidth="1"/>
    <col min="3" max="3" width="23.7109375" style="94" customWidth="1"/>
    <col min="4" max="4" width="21.7109375" style="94" customWidth="1"/>
    <col min="5" max="5" width="30.42578125" style="94" customWidth="1"/>
    <col min="6" max="256" width="9.140625" style="94"/>
    <col min="257" max="257" width="19.7109375" style="94" customWidth="1"/>
    <col min="258" max="258" width="39.42578125" style="94" customWidth="1"/>
    <col min="259" max="259" width="23.7109375" style="94" customWidth="1"/>
    <col min="260" max="260" width="21.7109375" style="94" customWidth="1"/>
    <col min="261" max="261" width="30.42578125" style="94" customWidth="1"/>
    <col min="262" max="512" width="9.140625" style="94"/>
    <col min="513" max="513" width="19.7109375" style="94" customWidth="1"/>
    <col min="514" max="514" width="39.42578125" style="94" customWidth="1"/>
    <col min="515" max="515" width="23.7109375" style="94" customWidth="1"/>
    <col min="516" max="516" width="21.7109375" style="94" customWidth="1"/>
    <col min="517" max="517" width="30.42578125" style="94" customWidth="1"/>
    <col min="518" max="768" width="9.140625" style="94"/>
    <col min="769" max="769" width="19.7109375" style="94" customWidth="1"/>
    <col min="770" max="770" width="39.42578125" style="94" customWidth="1"/>
    <col min="771" max="771" width="23.7109375" style="94" customWidth="1"/>
    <col min="772" max="772" width="21.7109375" style="94" customWidth="1"/>
    <col min="773" max="773" width="30.42578125" style="94" customWidth="1"/>
    <col min="774" max="1024" width="9.140625" style="94"/>
    <col min="1025" max="1025" width="19.7109375" style="94" customWidth="1"/>
    <col min="1026" max="1026" width="39.42578125" style="94" customWidth="1"/>
    <col min="1027" max="1027" width="23.7109375" style="94" customWidth="1"/>
    <col min="1028" max="1028" width="21.7109375" style="94" customWidth="1"/>
    <col min="1029" max="1029" width="30.42578125" style="94" customWidth="1"/>
    <col min="1030" max="1280" width="9.140625" style="94"/>
    <col min="1281" max="1281" width="19.7109375" style="94" customWidth="1"/>
    <col min="1282" max="1282" width="39.42578125" style="94" customWidth="1"/>
    <col min="1283" max="1283" width="23.7109375" style="94" customWidth="1"/>
    <col min="1284" max="1284" width="21.7109375" style="94" customWidth="1"/>
    <col min="1285" max="1285" width="30.42578125" style="94" customWidth="1"/>
    <col min="1286" max="1536" width="9.140625" style="94"/>
    <col min="1537" max="1537" width="19.7109375" style="94" customWidth="1"/>
    <col min="1538" max="1538" width="39.42578125" style="94" customWidth="1"/>
    <col min="1539" max="1539" width="23.7109375" style="94" customWidth="1"/>
    <col min="1540" max="1540" width="21.7109375" style="94" customWidth="1"/>
    <col min="1541" max="1541" width="30.42578125" style="94" customWidth="1"/>
    <col min="1542" max="1792" width="9.140625" style="94"/>
    <col min="1793" max="1793" width="19.7109375" style="94" customWidth="1"/>
    <col min="1794" max="1794" width="39.42578125" style="94" customWidth="1"/>
    <col min="1795" max="1795" width="23.7109375" style="94" customWidth="1"/>
    <col min="1796" max="1796" width="21.7109375" style="94" customWidth="1"/>
    <col min="1797" max="1797" width="30.42578125" style="94" customWidth="1"/>
    <col min="1798" max="2048" width="9.140625" style="94"/>
    <col min="2049" max="2049" width="19.7109375" style="94" customWidth="1"/>
    <col min="2050" max="2050" width="39.42578125" style="94" customWidth="1"/>
    <col min="2051" max="2051" width="23.7109375" style="94" customWidth="1"/>
    <col min="2052" max="2052" width="21.7109375" style="94" customWidth="1"/>
    <col min="2053" max="2053" width="30.42578125" style="94" customWidth="1"/>
    <col min="2054" max="2304" width="9.140625" style="94"/>
    <col min="2305" max="2305" width="19.7109375" style="94" customWidth="1"/>
    <col min="2306" max="2306" width="39.42578125" style="94" customWidth="1"/>
    <col min="2307" max="2307" width="23.7109375" style="94" customWidth="1"/>
    <col min="2308" max="2308" width="21.7109375" style="94" customWidth="1"/>
    <col min="2309" max="2309" width="30.42578125" style="94" customWidth="1"/>
    <col min="2310" max="2560" width="9.140625" style="94"/>
    <col min="2561" max="2561" width="19.7109375" style="94" customWidth="1"/>
    <col min="2562" max="2562" width="39.42578125" style="94" customWidth="1"/>
    <col min="2563" max="2563" width="23.7109375" style="94" customWidth="1"/>
    <col min="2564" max="2564" width="21.7109375" style="94" customWidth="1"/>
    <col min="2565" max="2565" width="30.42578125" style="94" customWidth="1"/>
    <col min="2566" max="2816" width="9.140625" style="94"/>
    <col min="2817" max="2817" width="19.7109375" style="94" customWidth="1"/>
    <col min="2818" max="2818" width="39.42578125" style="94" customWidth="1"/>
    <col min="2819" max="2819" width="23.7109375" style="94" customWidth="1"/>
    <col min="2820" max="2820" width="21.7109375" style="94" customWidth="1"/>
    <col min="2821" max="2821" width="30.42578125" style="94" customWidth="1"/>
    <col min="2822" max="3072" width="9.140625" style="94"/>
    <col min="3073" max="3073" width="19.7109375" style="94" customWidth="1"/>
    <col min="3074" max="3074" width="39.42578125" style="94" customWidth="1"/>
    <col min="3075" max="3075" width="23.7109375" style="94" customWidth="1"/>
    <col min="3076" max="3076" width="21.7109375" style="94" customWidth="1"/>
    <col min="3077" max="3077" width="30.42578125" style="94" customWidth="1"/>
    <col min="3078" max="3328" width="9.140625" style="94"/>
    <col min="3329" max="3329" width="19.7109375" style="94" customWidth="1"/>
    <col min="3330" max="3330" width="39.42578125" style="94" customWidth="1"/>
    <col min="3331" max="3331" width="23.7109375" style="94" customWidth="1"/>
    <col min="3332" max="3332" width="21.7109375" style="94" customWidth="1"/>
    <col min="3333" max="3333" width="30.42578125" style="94" customWidth="1"/>
    <col min="3334" max="3584" width="9.140625" style="94"/>
    <col min="3585" max="3585" width="19.7109375" style="94" customWidth="1"/>
    <col min="3586" max="3586" width="39.42578125" style="94" customWidth="1"/>
    <col min="3587" max="3587" width="23.7109375" style="94" customWidth="1"/>
    <col min="3588" max="3588" width="21.7109375" style="94" customWidth="1"/>
    <col min="3589" max="3589" width="30.42578125" style="94" customWidth="1"/>
    <col min="3590" max="3840" width="9.140625" style="94"/>
    <col min="3841" max="3841" width="19.7109375" style="94" customWidth="1"/>
    <col min="3842" max="3842" width="39.42578125" style="94" customWidth="1"/>
    <col min="3843" max="3843" width="23.7109375" style="94" customWidth="1"/>
    <col min="3844" max="3844" width="21.7109375" style="94" customWidth="1"/>
    <col min="3845" max="3845" width="30.42578125" style="94" customWidth="1"/>
    <col min="3846" max="4096" width="9.140625" style="94"/>
    <col min="4097" max="4097" width="19.7109375" style="94" customWidth="1"/>
    <col min="4098" max="4098" width="39.42578125" style="94" customWidth="1"/>
    <col min="4099" max="4099" width="23.7109375" style="94" customWidth="1"/>
    <col min="4100" max="4100" width="21.7109375" style="94" customWidth="1"/>
    <col min="4101" max="4101" width="30.42578125" style="94" customWidth="1"/>
    <col min="4102" max="4352" width="9.140625" style="94"/>
    <col min="4353" max="4353" width="19.7109375" style="94" customWidth="1"/>
    <col min="4354" max="4354" width="39.42578125" style="94" customWidth="1"/>
    <col min="4355" max="4355" width="23.7109375" style="94" customWidth="1"/>
    <col min="4356" max="4356" width="21.7109375" style="94" customWidth="1"/>
    <col min="4357" max="4357" width="30.42578125" style="94" customWidth="1"/>
    <col min="4358" max="4608" width="9.140625" style="94"/>
    <col min="4609" max="4609" width="19.7109375" style="94" customWidth="1"/>
    <col min="4610" max="4610" width="39.42578125" style="94" customWidth="1"/>
    <col min="4611" max="4611" width="23.7109375" style="94" customWidth="1"/>
    <col min="4612" max="4612" width="21.7109375" style="94" customWidth="1"/>
    <col min="4613" max="4613" width="30.42578125" style="94" customWidth="1"/>
    <col min="4614" max="4864" width="9.140625" style="94"/>
    <col min="4865" max="4865" width="19.7109375" style="94" customWidth="1"/>
    <col min="4866" max="4866" width="39.42578125" style="94" customWidth="1"/>
    <col min="4867" max="4867" width="23.7109375" style="94" customWidth="1"/>
    <col min="4868" max="4868" width="21.7109375" style="94" customWidth="1"/>
    <col min="4869" max="4869" width="30.42578125" style="94" customWidth="1"/>
    <col min="4870" max="5120" width="9.140625" style="94"/>
    <col min="5121" max="5121" width="19.7109375" style="94" customWidth="1"/>
    <col min="5122" max="5122" width="39.42578125" style="94" customWidth="1"/>
    <col min="5123" max="5123" width="23.7109375" style="94" customWidth="1"/>
    <col min="5124" max="5124" width="21.7109375" style="94" customWidth="1"/>
    <col min="5125" max="5125" width="30.42578125" style="94" customWidth="1"/>
    <col min="5126" max="5376" width="9.140625" style="94"/>
    <col min="5377" max="5377" width="19.7109375" style="94" customWidth="1"/>
    <col min="5378" max="5378" width="39.42578125" style="94" customWidth="1"/>
    <col min="5379" max="5379" width="23.7109375" style="94" customWidth="1"/>
    <col min="5380" max="5380" width="21.7109375" style="94" customWidth="1"/>
    <col min="5381" max="5381" width="30.42578125" style="94" customWidth="1"/>
    <col min="5382" max="5632" width="9.140625" style="94"/>
    <col min="5633" max="5633" width="19.7109375" style="94" customWidth="1"/>
    <col min="5634" max="5634" width="39.42578125" style="94" customWidth="1"/>
    <col min="5635" max="5635" width="23.7109375" style="94" customWidth="1"/>
    <col min="5636" max="5636" width="21.7109375" style="94" customWidth="1"/>
    <col min="5637" max="5637" width="30.42578125" style="94" customWidth="1"/>
    <col min="5638" max="5888" width="9.140625" style="94"/>
    <col min="5889" max="5889" width="19.7109375" style="94" customWidth="1"/>
    <col min="5890" max="5890" width="39.42578125" style="94" customWidth="1"/>
    <col min="5891" max="5891" width="23.7109375" style="94" customWidth="1"/>
    <col min="5892" max="5892" width="21.7109375" style="94" customWidth="1"/>
    <col min="5893" max="5893" width="30.42578125" style="94" customWidth="1"/>
    <col min="5894" max="6144" width="9.140625" style="94"/>
    <col min="6145" max="6145" width="19.7109375" style="94" customWidth="1"/>
    <col min="6146" max="6146" width="39.42578125" style="94" customWidth="1"/>
    <col min="6147" max="6147" width="23.7109375" style="94" customWidth="1"/>
    <col min="6148" max="6148" width="21.7109375" style="94" customWidth="1"/>
    <col min="6149" max="6149" width="30.42578125" style="94" customWidth="1"/>
    <col min="6150" max="6400" width="9.140625" style="94"/>
    <col min="6401" max="6401" width="19.7109375" style="94" customWidth="1"/>
    <col min="6402" max="6402" width="39.42578125" style="94" customWidth="1"/>
    <col min="6403" max="6403" width="23.7109375" style="94" customWidth="1"/>
    <col min="6404" max="6404" width="21.7109375" style="94" customWidth="1"/>
    <col min="6405" max="6405" width="30.42578125" style="94" customWidth="1"/>
    <col min="6406" max="6656" width="9.140625" style="94"/>
    <col min="6657" max="6657" width="19.7109375" style="94" customWidth="1"/>
    <col min="6658" max="6658" width="39.42578125" style="94" customWidth="1"/>
    <col min="6659" max="6659" width="23.7109375" style="94" customWidth="1"/>
    <col min="6660" max="6660" width="21.7109375" style="94" customWidth="1"/>
    <col min="6661" max="6661" width="30.42578125" style="94" customWidth="1"/>
    <col min="6662" max="6912" width="9.140625" style="94"/>
    <col min="6913" max="6913" width="19.7109375" style="94" customWidth="1"/>
    <col min="6914" max="6914" width="39.42578125" style="94" customWidth="1"/>
    <col min="6915" max="6915" width="23.7109375" style="94" customWidth="1"/>
    <col min="6916" max="6916" width="21.7109375" style="94" customWidth="1"/>
    <col min="6917" max="6917" width="30.42578125" style="94" customWidth="1"/>
    <col min="6918" max="7168" width="9.140625" style="94"/>
    <col min="7169" max="7169" width="19.7109375" style="94" customWidth="1"/>
    <col min="7170" max="7170" width="39.42578125" style="94" customWidth="1"/>
    <col min="7171" max="7171" width="23.7109375" style="94" customWidth="1"/>
    <col min="7172" max="7172" width="21.7109375" style="94" customWidth="1"/>
    <col min="7173" max="7173" width="30.42578125" style="94" customWidth="1"/>
    <col min="7174" max="7424" width="9.140625" style="94"/>
    <col min="7425" max="7425" width="19.7109375" style="94" customWidth="1"/>
    <col min="7426" max="7426" width="39.42578125" style="94" customWidth="1"/>
    <col min="7427" max="7427" width="23.7109375" style="94" customWidth="1"/>
    <col min="7428" max="7428" width="21.7109375" style="94" customWidth="1"/>
    <col min="7429" max="7429" width="30.42578125" style="94" customWidth="1"/>
    <col min="7430" max="7680" width="9.140625" style="94"/>
    <col min="7681" max="7681" width="19.7109375" style="94" customWidth="1"/>
    <col min="7682" max="7682" width="39.42578125" style="94" customWidth="1"/>
    <col min="7683" max="7683" width="23.7109375" style="94" customWidth="1"/>
    <col min="7684" max="7684" width="21.7109375" style="94" customWidth="1"/>
    <col min="7685" max="7685" width="30.42578125" style="94" customWidth="1"/>
    <col min="7686" max="7936" width="9.140625" style="94"/>
    <col min="7937" max="7937" width="19.7109375" style="94" customWidth="1"/>
    <col min="7938" max="7938" width="39.42578125" style="94" customWidth="1"/>
    <col min="7939" max="7939" width="23.7109375" style="94" customWidth="1"/>
    <col min="7940" max="7940" width="21.7109375" style="94" customWidth="1"/>
    <col min="7941" max="7941" width="30.42578125" style="94" customWidth="1"/>
    <col min="7942" max="8192" width="9.140625" style="94"/>
    <col min="8193" max="8193" width="19.7109375" style="94" customWidth="1"/>
    <col min="8194" max="8194" width="39.42578125" style="94" customWidth="1"/>
    <col min="8195" max="8195" width="23.7109375" style="94" customWidth="1"/>
    <col min="8196" max="8196" width="21.7109375" style="94" customWidth="1"/>
    <col min="8197" max="8197" width="30.42578125" style="94" customWidth="1"/>
    <col min="8198" max="8448" width="9.140625" style="94"/>
    <col min="8449" max="8449" width="19.7109375" style="94" customWidth="1"/>
    <col min="8450" max="8450" width="39.42578125" style="94" customWidth="1"/>
    <col min="8451" max="8451" width="23.7109375" style="94" customWidth="1"/>
    <col min="8452" max="8452" width="21.7109375" style="94" customWidth="1"/>
    <col min="8453" max="8453" width="30.42578125" style="94" customWidth="1"/>
    <col min="8454" max="8704" width="9.140625" style="94"/>
    <col min="8705" max="8705" width="19.7109375" style="94" customWidth="1"/>
    <col min="8706" max="8706" width="39.42578125" style="94" customWidth="1"/>
    <col min="8707" max="8707" width="23.7109375" style="94" customWidth="1"/>
    <col min="8708" max="8708" width="21.7109375" style="94" customWidth="1"/>
    <col min="8709" max="8709" width="30.42578125" style="94" customWidth="1"/>
    <col min="8710" max="8960" width="9.140625" style="94"/>
    <col min="8961" max="8961" width="19.7109375" style="94" customWidth="1"/>
    <col min="8962" max="8962" width="39.42578125" style="94" customWidth="1"/>
    <col min="8963" max="8963" width="23.7109375" style="94" customWidth="1"/>
    <col min="8964" max="8964" width="21.7109375" style="94" customWidth="1"/>
    <col min="8965" max="8965" width="30.42578125" style="94" customWidth="1"/>
    <col min="8966" max="9216" width="9.140625" style="94"/>
    <col min="9217" max="9217" width="19.7109375" style="94" customWidth="1"/>
    <col min="9218" max="9218" width="39.42578125" style="94" customWidth="1"/>
    <col min="9219" max="9219" width="23.7109375" style="94" customWidth="1"/>
    <col min="9220" max="9220" width="21.7109375" style="94" customWidth="1"/>
    <col min="9221" max="9221" width="30.42578125" style="94" customWidth="1"/>
    <col min="9222" max="9472" width="9.140625" style="94"/>
    <col min="9473" max="9473" width="19.7109375" style="94" customWidth="1"/>
    <col min="9474" max="9474" width="39.42578125" style="94" customWidth="1"/>
    <col min="9475" max="9475" width="23.7109375" style="94" customWidth="1"/>
    <col min="9476" max="9476" width="21.7109375" style="94" customWidth="1"/>
    <col min="9477" max="9477" width="30.42578125" style="94" customWidth="1"/>
    <col min="9478" max="9728" width="9.140625" style="94"/>
    <col min="9729" max="9729" width="19.7109375" style="94" customWidth="1"/>
    <col min="9730" max="9730" width="39.42578125" style="94" customWidth="1"/>
    <col min="9731" max="9731" width="23.7109375" style="94" customWidth="1"/>
    <col min="9732" max="9732" width="21.7109375" style="94" customWidth="1"/>
    <col min="9733" max="9733" width="30.42578125" style="94" customWidth="1"/>
    <col min="9734" max="9984" width="9.140625" style="94"/>
    <col min="9985" max="9985" width="19.7109375" style="94" customWidth="1"/>
    <col min="9986" max="9986" width="39.42578125" style="94" customWidth="1"/>
    <col min="9987" max="9987" width="23.7109375" style="94" customWidth="1"/>
    <col min="9988" max="9988" width="21.7109375" style="94" customWidth="1"/>
    <col min="9989" max="9989" width="30.42578125" style="94" customWidth="1"/>
    <col min="9990" max="10240" width="9.140625" style="94"/>
    <col min="10241" max="10241" width="19.7109375" style="94" customWidth="1"/>
    <col min="10242" max="10242" width="39.42578125" style="94" customWidth="1"/>
    <col min="10243" max="10243" width="23.7109375" style="94" customWidth="1"/>
    <col min="10244" max="10244" width="21.7109375" style="94" customWidth="1"/>
    <col min="10245" max="10245" width="30.42578125" style="94" customWidth="1"/>
    <col min="10246" max="10496" width="9.140625" style="94"/>
    <col min="10497" max="10497" width="19.7109375" style="94" customWidth="1"/>
    <col min="10498" max="10498" width="39.42578125" style="94" customWidth="1"/>
    <col min="10499" max="10499" width="23.7109375" style="94" customWidth="1"/>
    <col min="10500" max="10500" width="21.7109375" style="94" customWidth="1"/>
    <col min="10501" max="10501" width="30.42578125" style="94" customWidth="1"/>
    <col min="10502" max="10752" width="9.140625" style="94"/>
    <col min="10753" max="10753" width="19.7109375" style="94" customWidth="1"/>
    <col min="10754" max="10754" width="39.42578125" style="94" customWidth="1"/>
    <col min="10755" max="10755" width="23.7109375" style="94" customWidth="1"/>
    <col min="10756" max="10756" width="21.7109375" style="94" customWidth="1"/>
    <col min="10757" max="10757" width="30.42578125" style="94" customWidth="1"/>
    <col min="10758" max="11008" width="9.140625" style="94"/>
    <col min="11009" max="11009" width="19.7109375" style="94" customWidth="1"/>
    <col min="11010" max="11010" width="39.42578125" style="94" customWidth="1"/>
    <col min="11011" max="11011" width="23.7109375" style="94" customWidth="1"/>
    <col min="11012" max="11012" width="21.7109375" style="94" customWidth="1"/>
    <col min="11013" max="11013" width="30.42578125" style="94" customWidth="1"/>
    <col min="11014" max="11264" width="9.140625" style="94"/>
    <col min="11265" max="11265" width="19.7109375" style="94" customWidth="1"/>
    <col min="11266" max="11266" width="39.42578125" style="94" customWidth="1"/>
    <col min="11267" max="11267" width="23.7109375" style="94" customWidth="1"/>
    <col min="11268" max="11268" width="21.7109375" style="94" customWidth="1"/>
    <col min="11269" max="11269" width="30.42578125" style="94" customWidth="1"/>
    <col min="11270" max="11520" width="9.140625" style="94"/>
    <col min="11521" max="11521" width="19.7109375" style="94" customWidth="1"/>
    <col min="11522" max="11522" width="39.42578125" style="94" customWidth="1"/>
    <col min="11523" max="11523" width="23.7109375" style="94" customWidth="1"/>
    <col min="11524" max="11524" width="21.7109375" style="94" customWidth="1"/>
    <col min="11525" max="11525" width="30.42578125" style="94" customWidth="1"/>
    <col min="11526" max="11776" width="9.140625" style="94"/>
    <col min="11777" max="11777" width="19.7109375" style="94" customWidth="1"/>
    <col min="11778" max="11778" width="39.42578125" style="94" customWidth="1"/>
    <col min="11779" max="11779" width="23.7109375" style="94" customWidth="1"/>
    <col min="11780" max="11780" width="21.7109375" style="94" customWidth="1"/>
    <col min="11781" max="11781" width="30.42578125" style="94" customWidth="1"/>
    <col min="11782" max="12032" width="9.140625" style="94"/>
    <col min="12033" max="12033" width="19.7109375" style="94" customWidth="1"/>
    <col min="12034" max="12034" width="39.42578125" style="94" customWidth="1"/>
    <col min="12035" max="12035" width="23.7109375" style="94" customWidth="1"/>
    <col min="12036" max="12036" width="21.7109375" style="94" customWidth="1"/>
    <col min="12037" max="12037" width="30.42578125" style="94" customWidth="1"/>
    <col min="12038" max="12288" width="9.140625" style="94"/>
    <col min="12289" max="12289" width="19.7109375" style="94" customWidth="1"/>
    <col min="12290" max="12290" width="39.42578125" style="94" customWidth="1"/>
    <col min="12291" max="12291" width="23.7109375" style="94" customWidth="1"/>
    <col min="12292" max="12292" width="21.7109375" style="94" customWidth="1"/>
    <col min="12293" max="12293" width="30.42578125" style="94" customWidth="1"/>
    <col min="12294" max="12544" width="9.140625" style="94"/>
    <col min="12545" max="12545" width="19.7109375" style="94" customWidth="1"/>
    <col min="12546" max="12546" width="39.42578125" style="94" customWidth="1"/>
    <col min="12547" max="12547" width="23.7109375" style="94" customWidth="1"/>
    <col min="12548" max="12548" width="21.7109375" style="94" customWidth="1"/>
    <col min="12549" max="12549" width="30.42578125" style="94" customWidth="1"/>
    <col min="12550" max="12800" width="9.140625" style="94"/>
    <col min="12801" max="12801" width="19.7109375" style="94" customWidth="1"/>
    <col min="12802" max="12802" width="39.42578125" style="94" customWidth="1"/>
    <col min="12803" max="12803" width="23.7109375" style="94" customWidth="1"/>
    <col min="12804" max="12804" width="21.7109375" style="94" customWidth="1"/>
    <col min="12805" max="12805" width="30.42578125" style="94" customWidth="1"/>
    <col min="12806" max="13056" width="9.140625" style="94"/>
    <col min="13057" max="13057" width="19.7109375" style="94" customWidth="1"/>
    <col min="13058" max="13058" width="39.42578125" style="94" customWidth="1"/>
    <col min="13059" max="13059" width="23.7109375" style="94" customWidth="1"/>
    <col min="13060" max="13060" width="21.7109375" style="94" customWidth="1"/>
    <col min="13061" max="13061" width="30.42578125" style="94" customWidth="1"/>
    <col min="13062" max="13312" width="9.140625" style="94"/>
    <col min="13313" max="13313" width="19.7109375" style="94" customWidth="1"/>
    <col min="13314" max="13314" width="39.42578125" style="94" customWidth="1"/>
    <col min="13315" max="13315" width="23.7109375" style="94" customWidth="1"/>
    <col min="13316" max="13316" width="21.7109375" style="94" customWidth="1"/>
    <col min="13317" max="13317" width="30.42578125" style="94" customWidth="1"/>
    <col min="13318" max="13568" width="9.140625" style="94"/>
    <col min="13569" max="13569" width="19.7109375" style="94" customWidth="1"/>
    <col min="13570" max="13570" width="39.42578125" style="94" customWidth="1"/>
    <col min="13571" max="13571" width="23.7109375" style="94" customWidth="1"/>
    <col min="13572" max="13572" width="21.7109375" style="94" customWidth="1"/>
    <col min="13573" max="13573" width="30.42578125" style="94" customWidth="1"/>
    <col min="13574" max="13824" width="9.140625" style="94"/>
    <col min="13825" max="13825" width="19.7109375" style="94" customWidth="1"/>
    <col min="13826" max="13826" width="39.42578125" style="94" customWidth="1"/>
    <col min="13827" max="13827" width="23.7109375" style="94" customWidth="1"/>
    <col min="13828" max="13828" width="21.7109375" style="94" customWidth="1"/>
    <col min="13829" max="13829" width="30.42578125" style="94" customWidth="1"/>
    <col min="13830" max="14080" width="9.140625" style="94"/>
    <col min="14081" max="14081" width="19.7109375" style="94" customWidth="1"/>
    <col min="14082" max="14082" width="39.42578125" style="94" customWidth="1"/>
    <col min="14083" max="14083" width="23.7109375" style="94" customWidth="1"/>
    <col min="14084" max="14084" width="21.7109375" style="94" customWidth="1"/>
    <col min="14085" max="14085" width="30.42578125" style="94" customWidth="1"/>
    <col min="14086" max="14336" width="9.140625" style="94"/>
    <col min="14337" max="14337" width="19.7109375" style="94" customWidth="1"/>
    <col min="14338" max="14338" width="39.42578125" style="94" customWidth="1"/>
    <col min="14339" max="14339" width="23.7109375" style="94" customWidth="1"/>
    <col min="14340" max="14340" width="21.7109375" style="94" customWidth="1"/>
    <col min="14341" max="14341" width="30.42578125" style="94" customWidth="1"/>
    <col min="14342" max="14592" width="9.140625" style="94"/>
    <col min="14593" max="14593" width="19.7109375" style="94" customWidth="1"/>
    <col min="14594" max="14594" width="39.42578125" style="94" customWidth="1"/>
    <col min="14595" max="14595" width="23.7109375" style="94" customWidth="1"/>
    <col min="14596" max="14596" width="21.7109375" style="94" customWidth="1"/>
    <col min="14597" max="14597" width="30.42578125" style="94" customWidth="1"/>
    <col min="14598" max="14848" width="9.140625" style="94"/>
    <col min="14849" max="14849" width="19.7109375" style="94" customWidth="1"/>
    <col min="14850" max="14850" width="39.42578125" style="94" customWidth="1"/>
    <col min="14851" max="14851" width="23.7109375" style="94" customWidth="1"/>
    <col min="14852" max="14852" width="21.7109375" style="94" customWidth="1"/>
    <col min="14853" max="14853" width="30.42578125" style="94" customWidth="1"/>
    <col min="14854" max="15104" width="9.140625" style="94"/>
    <col min="15105" max="15105" width="19.7109375" style="94" customWidth="1"/>
    <col min="15106" max="15106" width="39.42578125" style="94" customWidth="1"/>
    <col min="15107" max="15107" width="23.7109375" style="94" customWidth="1"/>
    <col min="15108" max="15108" width="21.7109375" style="94" customWidth="1"/>
    <col min="15109" max="15109" width="30.42578125" style="94" customWidth="1"/>
    <col min="15110" max="15360" width="9.140625" style="94"/>
    <col min="15361" max="15361" width="19.7109375" style="94" customWidth="1"/>
    <col min="15362" max="15362" width="39.42578125" style="94" customWidth="1"/>
    <col min="15363" max="15363" width="23.7109375" style="94" customWidth="1"/>
    <col min="15364" max="15364" width="21.7109375" style="94" customWidth="1"/>
    <col min="15365" max="15365" width="30.42578125" style="94" customWidth="1"/>
    <col min="15366" max="15616" width="9.140625" style="94"/>
    <col min="15617" max="15617" width="19.7109375" style="94" customWidth="1"/>
    <col min="15618" max="15618" width="39.42578125" style="94" customWidth="1"/>
    <col min="15619" max="15619" width="23.7109375" style="94" customWidth="1"/>
    <col min="15620" max="15620" width="21.7109375" style="94" customWidth="1"/>
    <col min="15621" max="15621" width="30.42578125" style="94" customWidth="1"/>
    <col min="15622" max="15872" width="9.140625" style="94"/>
    <col min="15873" max="15873" width="19.7109375" style="94" customWidth="1"/>
    <col min="15874" max="15874" width="39.42578125" style="94" customWidth="1"/>
    <col min="15875" max="15875" width="23.7109375" style="94" customWidth="1"/>
    <col min="15876" max="15876" width="21.7109375" style="94" customWidth="1"/>
    <col min="15877" max="15877" width="30.42578125" style="94" customWidth="1"/>
    <col min="15878" max="16128" width="9.140625" style="94"/>
    <col min="16129" max="16129" width="19.7109375" style="94" customWidth="1"/>
    <col min="16130" max="16130" width="39.42578125" style="94" customWidth="1"/>
    <col min="16131" max="16131" width="23.7109375" style="94" customWidth="1"/>
    <col min="16132" max="16132" width="21.7109375" style="94" customWidth="1"/>
    <col min="16133" max="16133" width="30.42578125" style="94" customWidth="1"/>
    <col min="16134" max="16384" width="9.140625" style="94"/>
  </cols>
  <sheetData>
    <row r="1" spans="1:5" x14ac:dyDescent="0.2">
      <c r="C1" s="94" t="s">
        <v>122</v>
      </c>
    </row>
    <row r="2" spans="1:5" x14ac:dyDescent="0.2">
      <c r="C2" s="94" t="s">
        <v>123</v>
      </c>
    </row>
    <row r="3" spans="1:5" x14ac:dyDescent="0.2">
      <c r="C3" s="94" t="s">
        <v>124</v>
      </c>
    </row>
    <row r="4" spans="1:5" x14ac:dyDescent="0.2">
      <c r="C4" s="94" t="s">
        <v>125</v>
      </c>
    </row>
    <row r="5" spans="1:5" x14ac:dyDescent="0.2">
      <c r="C5" s="94" t="s">
        <v>126</v>
      </c>
    </row>
    <row r="7" spans="1:5" x14ac:dyDescent="0.2">
      <c r="B7" s="107" t="s">
        <v>127</v>
      </c>
    </row>
    <row r="8" spans="1:5" x14ac:dyDescent="0.2">
      <c r="B8" s="107" t="s">
        <v>128</v>
      </c>
    </row>
    <row r="9" spans="1:5" x14ac:dyDescent="0.2">
      <c r="B9" s="107" t="s">
        <v>129</v>
      </c>
    </row>
    <row r="11" spans="1:5" x14ac:dyDescent="0.2">
      <c r="A11" s="180" t="s">
        <v>130</v>
      </c>
      <c r="B11" s="181"/>
      <c r="C11" s="181"/>
      <c r="D11" s="181"/>
      <c r="E11" s="181"/>
    </row>
    <row r="12" spans="1:5" x14ac:dyDescent="0.2">
      <c r="A12" s="180" t="s">
        <v>131</v>
      </c>
      <c r="B12" s="181"/>
      <c r="C12" s="181"/>
      <c r="D12" s="181"/>
      <c r="E12" s="181"/>
    </row>
    <row r="13" spans="1:5" x14ac:dyDescent="0.2">
      <c r="A13" s="180" t="s">
        <v>132</v>
      </c>
      <c r="B13" s="181"/>
      <c r="C13" s="181"/>
      <c r="D13" s="181"/>
      <c r="E13" s="181"/>
    </row>
    <row r="14" spans="1:5" x14ac:dyDescent="0.2">
      <c r="A14" s="180" t="s">
        <v>133</v>
      </c>
      <c r="B14" s="181"/>
      <c r="C14" s="181"/>
      <c r="D14" s="181"/>
      <c r="E14" s="181"/>
    </row>
    <row r="15" spans="1:5" x14ac:dyDescent="0.2">
      <c r="A15" s="94" t="s">
        <v>223</v>
      </c>
    </row>
    <row r="17" spans="1:5" x14ac:dyDescent="0.2">
      <c r="A17" s="182" t="s">
        <v>134</v>
      </c>
      <c r="B17" s="182"/>
      <c r="C17" s="182"/>
      <c r="D17" s="182" t="s">
        <v>135</v>
      </c>
      <c r="E17" s="182" t="s">
        <v>136</v>
      </c>
    </row>
    <row r="18" spans="1:5" x14ac:dyDescent="0.2">
      <c r="A18" s="183" t="s">
        <v>137</v>
      </c>
      <c r="B18" s="183" t="s">
        <v>138</v>
      </c>
      <c r="C18" s="183" t="s">
        <v>139</v>
      </c>
      <c r="D18" s="182"/>
      <c r="E18" s="182"/>
    </row>
    <row r="19" spans="1:5" x14ac:dyDescent="0.2">
      <c r="A19" s="183"/>
      <c r="B19" s="183" t="s">
        <v>140</v>
      </c>
      <c r="C19" s="183" t="s">
        <v>141</v>
      </c>
      <c r="D19" s="182"/>
      <c r="E19" s="182"/>
    </row>
    <row r="20" spans="1:5" x14ac:dyDescent="0.2">
      <c r="A20" s="183"/>
      <c r="B20" s="183" t="s">
        <v>142</v>
      </c>
      <c r="C20" s="183"/>
      <c r="D20" s="182"/>
      <c r="E20" s="182"/>
    </row>
    <row r="21" spans="1:5" x14ac:dyDescent="0.2">
      <c r="A21" s="183"/>
      <c r="B21" s="183" t="s">
        <v>143</v>
      </c>
      <c r="C21" s="183"/>
      <c r="D21" s="182"/>
      <c r="E21" s="182"/>
    </row>
    <row r="22" spans="1:5" x14ac:dyDescent="0.2">
      <c r="A22" s="148">
        <v>1</v>
      </c>
      <c r="B22" s="148">
        <v>2</v>
      </c>
      <c r="C22" s="148">
        <v>3</v>
      </c>
      <c r="D22" s="148">
        <v>4</v>
      </c>
      <c r="E22" s="148">
        <v>5</v>
      </c>
    </row>
    <row r="23" spans="1:5" ht="28.5" x14ac:dyDescent="0.2">
      <c r="A23" s="148" t="s">
        <v>144</v>
      </c>
      <c r="B23" s="148" t="s">
        <v>145</v>
      </c>
      <c r="C23" s="149">
        <v>0.97969200000000001</v>
      </c>
      <c r="D23" s="148" t="s">
        <v>3</v>
      </c>
      <c r="E23" s="148" t="s">
        <v>3</v>
      </c>
    </row>
    <row r="31" spans="1:5" x14ac:dyDescent="0.2">
      <c r="A31" s="94" t="s">
        <v>43</v>
      </c>
      <c r="C31" s="94" t="s">
        <v>146</v>
      </c>
    </row>
    <row r="33" spans="1:3" x14ac:dyDescent="0.2">
      <c r="A33" s="150" t="s">
        <v>147</v>
      </c>
      <c r="C33" s="94" t="s">
        <v>2</v>
      </c>
    </row>
  </sheetData>
  <mergeCells count="10">
    <mergeCell ref="A11:E11"/>
    <mergeCell ref="A12:E12"/>
    <mergeCell ref="A13:E13"/>
    <mergeCell ref="A14:E14"/>
    <mergeCell ref="A17:C17"/>
    <mergeCell ref="D17:D21"/>
    <mergeCell ref="E17:E21"/>
    <mergeCell ref="A18:A21"/>
    <mergeCell ref="B18:B21"/>
    <mergeCell ref="C18:C2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7"/>
  <sheetViews>
    <sheetView topLeftCell="A7" workbookViewId="0">
      <selection activeCell="C10" sqref="C10:C21"/>
    </sheetView>
  </sheetViews>
  <sheetFormatPr defaultRowHeight="15.75" x14ac:dyDescent="0.25"/>
  <cols>
    <col min="1" max="1" width="62.140625" style="96" customWidth="1"/>
    <col min="2" max="2" width="27.7109375" style="96" customWidth="1"/>
    <col min="3" max="3" width="24.28515625" style="97" customWidth="1"/>
    <col min="4" max="256" width="9.140625" style="96"/>
    <col min="257" max="257" width="62.140625" style="96" customWidth="1"/>
    <col min="258" max="258" width="27.7109375" style="96" customWidth="1"/>
    <col min="259" max="259" width="24.28515625" style="96" customWidth="1"/>
    <col min="260" max="512" width="9.140625" style="96"/>
    <col min="513" max="513" width="62.140625" style="96" customWidth="1"/>
    <col min="514" max="514" width="27.7109375" style="96" customWidth="1"/>
    <col min="515" max="515" width="24.28515625" style="96" customWidth="1"/>
    <col min="516" max="768" width="9.140625" style="96"/>
    <col min="769" max="769" width="62.140625" style="96" customWidth="1"/>
    <col min="770" max="770" width="27.7109375" style="96" customWidth="1"/>
    <col min="771" max="771" width="24.28515625" style="96" customWidth="1"/>
    <col min="772" max="1024" width="9.140625" style="96"/>
    <col min="1025" max="1025" width="62.140625" style="96" customWidth="1"/>
    <col min="1026" max="1026" width="27.7109375" style="96" customWidth="1"/>
    <col min="1027" max="1027" width="24.28515625" style="96" customWidth="1"/>
    <col min="1028" max="1280" width="9.140625" style="96"/>
    <col min="1281" max="1281" width="62.140625" style="96" customWidth="1"/>
    <col min="1282" max="1282" width="27.7109375" style="96" customWidth="1"/>
    <col min="1283" max="1283" width="24.28515625" style="96" customWidth="1"/>
    <col min="1284" max="1536" width="9.140625" style="96"/>
    <col min="1537" max="1537" width="62.140625" style="96" customWidth="1"/>
    <col min="1538" max="1538" width="27.7109375" style="96" customWidth="1"/>
    <col min="1539" max="1539" width="24.28515625" style="96" customWidth="1"/>
    <col min="1540" max="1792" width="9.140625" style="96"/>
    <col min="1793" max="1793" width="62.140625" style="96" customWidth="1"/>
    <col min="1794" max="1794" width="27.7109375" style="96" customWidth="1"/>
    <col min="1795" max="1795" width="24.28515625" style="96" customWidth="1"/>
    <col min="1796" max="2048" width="9.140625" style="96"/>
    <col min="2049" max="2049" width="62.140625" style="96" customWidth="1"/>
    <col min="2050" max="2050" width="27.7109375" style="96" customWidth="1"/>
    <col min="2051" max="2051" width="24.28515625" style="96" customWidth="1"/>
    <col min="2052" max="2304" width="9.140625" style="96"/>
    <col min="2305" max="2305" width="62.140625" style="96" customWidth="1"/>
    <col min="2306" max="2306" width="27.7109375" style="96" customWidth="1"/>
    <col min="2307" max="2307" width="24.28515625" style="96" customWidth="1"/>
    <col min="2308" max="2560" width="9.140625" style="96"/>
    <col min="2561" max="2561" width="62.140625" style="96" customWidth="1"/>
    <col min="2562" max="2562" width="27.7109375" style="96" customWidth="1"/>
    <col min="2563" max="2563" width="24.28515625" style="96" customWidth="1"/>
    <col min="2564" max="2816" width="9.140625" style="96"/>
    <col min="2817" max="2817" width="62.140625" style="96" customWidth="1"/>
    <col min="2818" max="2818" width="27.7109375" style="96" customWidth="1"/>
    <col min="2819" max="2819" width="24.28515625" style="96" customWidth="1"/>
    <col min="2820" max="3072" width="9.140625" style="96"/>
    <col min="3073" max="3073" width="62.140625" style="96" customWidth="1"/>
    <col min="3074" max="3074" width="27.7109375" style="96" customWidth="1"/>
    <col min="3075" max="3075" width="24.28515625" style="96" customWidth="1"/>
    <col min="3076" max="3328" width="9.140625" style="96"/>
    <col min="3329" max="3329" width="62.140625" style="96" customWidth="1"/>
    <col min="3330" max="3330" width="27.7109375" style="96" customWidth="1"/>
    <col min="3331" max="3331" width="24.28515625" style="96" customWidth="1"/>
    <col min="3332" max="3584" width="9.140625" style="96"/>
    <col min="3585" max="3585" width="62.140625" style="96" customWidth="1"/>
    <col min="3586" max="3586" width="27.7109375" style="96" customWidth="1"/>
    <col min="3587" max="3587" width="24.28515625" style="96" customWidth="1"/>
    <col min="3588" max="3840" width="9.140625" style="96"/>
    <col min="3841" max="3841" width="62.140625" style="96" customWidth="1"/>
    <col min="3842" max="3842" width="27.7109375" style="96" customWidth="1"/>
    <col min="3843" max="3843" width="24.28515625" style="96" customWidth="1"/>
    <col min="3844" max="4096" width="9.140625" style="96"/>
    <col min="4097" max="4097" width="62.140625" style="96" customWidth="1"/>
    <col min="4098" max="4098" width="27.7109375" style="96" customWidth="1"/>
    <col min="4099" max="4099" width="24.28515625" style="96" customWidth="1"/>
    <col min="4100" max="4352" width="9.140625" style="96"/>
    <col min="4353" max="4353" width="62.140625" style="96" customWidth="1"/>
    <col min="4354" max="4354" width="27.7109375" style="96" customWidth="1"/>
    <col min="4355" max="4355" width="24.28515625" style="96" customWidth="1"/>
    <col min="4356" max="4608" width="9.140625" style="96"/>
    <col min="4609" max="4609" width="62.140625" style="96" customWidth="1"/>
    <col min="4610" max="4610" width="27.7109375" style="96" customWidth="1"/>
    <col min="4611" max="4611" width="24.28515625" style="96" customWidth="1"/>
    <col min="4612" max="4864" width="9.140625" style="96"/>
    <col min="4865" max="4865" width="62.140625" style="96" customWidth="1"/>
    <col min="4866" max="4866" width="27.7109375" style="96" customWidth="1"/>
    <col min="4867" max="4867" width="24.28515625" style="96" customWidth="1"/>
    <col min="4868" max="5120" width="9.140625" style="96"/>
    <col min="5121" max="5121" width="62.140625" style="96" customWidth="1"/>
    <col min="5122" max="5122" width="27.7109375" style="96" customWidth="1"/>
    <col min="5123" max="5123" width="24.28515625" style="96" customWidth="1"/>
    <col min="5124" max="5376" width="9.140625" style="96"/>
    <col min="5377" max="5377" width="62.140625" style="96" customWidth="1"/>
    <col min="5378" max="5378" width="27.7109375" style="96" customWidth="1"/>
    <col min="5379" max="5379" width="24.28515625" style="96" customWidth="1"/>
    <col min="5380" max="5632" width="9.140625" style="96"/>
    <col min="5633" max="5633" width="62.140625" style="96" customWidth="1"/>
    <col min="5634" max="5634" width="27.7109375" style="96" customWidth="1"/>
    <col min="5635" max="5635" width="24.28515625" style="96" customWidth="1"/>
    <col min="5636" max="5888" width="9.140625" style="96"/>
    <col min="5889" max="5889" width="62.140625" style="96" customWidth="1"/>
    <col min="5890" max="5890" width="27.7109375" style="96" customWidth="1"/>
    <col min="5891" max="5891" width="24.28515625" style="96" customWidth="1"/>
    <col min="5892" max="6144" width="9.140625" style="96"/>
    <col min="6145" max="6145" width="62.140625" style="96" customWidth="1"/>
    <col min="6146" max="6146" width="27.7109375" style="96" customWidth="1"/>
    <col min="6147" max="6147" width="24.28515625" style="96" customWidth="1"/>
    <col min="6148" max="6400" width="9.140625" style="96"/>
    <col min="6401" max="6401" width="62.140625" style="96" customWidth="1"/>
    <col min="6402" max="6402" width="27.7109375" style="96" customWidth="1"/>
    <col min="6403" max="6403" width="24.28515625" style="96" customWidth="1"/>
    <col min="6404" max="6656" width="9.140625" style="96"/>
    <col min="6657" max="6657" width="62.140625" style="96" customWidth="1"/>
    <col min="6658" max="6658" width="27.7109375" style="96" customWidth="1"/>
    <col min="6659" max="6659" width="24.28515625" style="96" customWidth="1"/>
    <col min="6660" max="6912" width="9.140625" style="96"/>
    <col min="6913" max="6913" width="62.140625" style="96" customWidth="1"/>
    <col min="6914" max="6914" width="27.7109375" style="96" customWidth="1"/>
    <col min="6915" max="6915" width="24.28515625" style="96" customWidth="1"/>
    <col min="6916" max="7168" width="9.140625" style="96"/>
    <col min="7169" max="7169" width="62.140625" style="96" customWidth="1"/>
    <col min="7170" max="7170" width="27.7109375" style="96" customWidth="1"/>
    <col min="7171" max="7171" width="24.28515625" style="96" customWidth="1"/>
    <col min="7172" max="7424" width="9.140625" style="96"/>
    <col min="7425" max="7425" width="62.140625" style="96" customWidth="1"/>
    <col min="7426" max="7426" width="27.7109375" style="96" customWidth="1"/>
    <col min="7427" max="7427" width="24.28515625" style="96" customWidth="1"/>
    <col min="7428" max="7680" width="9.140625" style="96"/>
    <col min="7681" max="7681" width="62.140625" style="96" customWidth="1"/>
    <col min="7682" max="7682" width="27.7109375" style="96" customWidth="1"/>
    <col min="7683" max="7683" width="24.28515625" style="96" customWidth="1"/>
    <col min="7684" max="7936" width="9.140625" style="96"/>
    <col min="7937" max="7937" width="62.140625" style="96" customWidth="1"/>
    <col min="7938" max="7938" width="27.7109375" style="96" customWidth="1"/>
    <col min="7939" max="7939" width="24.28515625" style="96" customWidth="1"/>
    <col min="7940" max="8192" width="9.140625" style="96"/>
    <col min="8193" max="8193" width="62.140625" style="96" customWidth="1"/>
    <col min="8194" max="8194" width="27.7109375" style="96" customWidth="1"/>
    <col min="8195" max="8195" width="24.28515625" style="96" customWidth="1"/>
    <col min="8196" max="8448" width="9.140625" style="96"/>
    <col min="8449" max="8449" width="62.140625" style="96" customWidth="1"/>
    <col min="8450" max="8450" width="27.7109375" style="96" customWidth="1"/>
    <col min="8451" max="8451" width="24.28515625" style="96" customWidth="1"/>
    <col min="8452" max="8704" width="9.140625" style="96"/>
    <col min="8705" max="8705" width="62.140625" style="96" customWidth="1"/>
    <col min="8706" max="8706" width="27.7109375" style="96" customWidth="1"/>
    <col min="8707" max="8707" width="24.28515625" style="96" customWidth="1"/>
    <col min="8708" max="8960" width="9.140625" style="96"/>
    <col min="8961" max="8961" width="62.140625" style="96" customWidth="1"/>
    <col min="8962" max="8962" width="27.7109375" style="96" customWidth="1"/>
    <col min="8963" max="8963" width="24.28515625" style="96" customWidth="1"/>
    <col min="8964" max="9216" width="9.140625" style="96"/>
    <col min="9217" max="9217" width="62.140625" style="96" customWidth="1"/>
    <col min="9218" max="9218" width="27.7109375" style="96" customWidth="1"/>
    <col min="9219" max="9219" width="24.28515625" style="96" customWidth="1"/>
    <col min="9220" max="9472" width="9.140625" style="96"/>
    <col min="9473" max="9473" width="62.140625" style="96" customWidth="1"/>
    <col min="9474" max="9474" width="27.7109375" style="96" customWidth="1"/>
    <col min="9475" max="9475" width="24.28515625" style="96" customWidth="1"/>
    <col min="9476" max="9728" width="9.140625" style="96"/>
    <col min="9729" max="9729" width="62.140625" style="96" customWidth="1"/>
    <col min="9730" max="9730" width="27.7109375" style="96" customWidth="1"/>
    <col min="9731" max="9731" width="24.28515625" style="96" customWidth="1"/>
    <col min="9732" max="9984" width="9.140625" style="96"/>
    <col min="9985" max="9985" width="62.140625" style="96" customWidth="1"/>
    <col min="9986" max="9986" width="27.7109375" style="96" customWidth="1"/>
    <col min="9987" max="9987" width="24.28515625" style="96" customWidth="1"/>
    <col min="9988" max="10240" width="9.140625" style="96"/>
    <col min="10241" max="10241" width="62.140625" style="96" customWidth="1"/>
    <col min="10242" max="10242" width="27.7109375" style="96" customWidth="1"/>
    <col min="10243" max="10243" width="24.28515625" style="96" customWidth="1"/>
    <col min="10244" max="10496" width="9.140625" style="96"/>
    <col min="10497" max="10497" width="62.140625" style="96" customWidth="1"/>
    <col min="10498" max="10498" width="27.7109375" style="96" customWidth="1"/>
    <col min="10499" max="10499" width="24.28515625" style="96" customWidth="1"/>
    <col min="10500" max="10752" width="9.140625" style="96"/>
    <col min="10753" max="10753" width="62.140625" style="96" customWidth="1"/>
    <col min="10754" max="10754" width="27.7109375" style="96" customWidth="1"/>
    <col min="10755" max="10755" width="24.28515625" style="96" customWidth="1"/>
    <col min="10756" max="11008" width="9.140625" style="96"/>
    <col min="11009" max="11009" width="62.140625" style="96" customWidth="1"/>
    <col min="11010" max="11010" width="27.7109375" style="96" customWidth="1"/>
    <col min="11011" max="11011" width="24.28515625" style="96" customWidth="1"/>
    <col min="11012" max="11264" width="9.140625" style="96"/>
    <col min="11265" max="11265" width="62.140625" style="96" customWidth="1"/>
    <col min="11266" max="11266" width="27.7109375" style="96" customWidth="1"/>
    <col min="11267" max="11267" width="24.28515625" style="96" customWidth="1"/>
    <col min="11268" max="11520" width="9.140625" style="96"/>
    <col min="11521" max="11521" width="62.140625" style="96" customWidth="1"/>
    <col min="11522" max="11522" width="27.7109375" style="96" customWidth="1"/>
    <col min="11523" max="11523" width="24.28515625" style="96" customWidth="1"/>
    <col min="11524" max="11776" width="9.140625" style="96"/>
    <col min="11777" max="11777" width="62.140625" style="96" customWidth="1"/>
    <col min="11778" max="11778" width="27.7109375" style="96" customWidth="1"/>
    <col min="11779" max="11779" width="24.28515625" style="96" customWidth="1"/>
    <col min="11780" max="12032" width="9.140625" style="96"/>
    <col min="12033" max="12033" width="62.140625" style="96" customWidth="1"/>
    <col min="12034" max="12034" width="27.7109375" style="96" customWidth="1"/>
    <col min="12035" max="12035" width="24.28515625" style="96" customWidth="1"/>
    <col min="12036" max="12288" width="9.140625" style="96"/>
    <col min="12289" max="12289" width="62.140625" style="96" customWidth="1"/>
    <col min="12290" max="12290" width="27.7109375" style="96" customWidth="1"/>
    <col min="12291" max="12291" width="24.28515625" style="96" customWidth="1"/>
    <col min="12292" max="12544" width="9.140625" style="96"/>
    <col min="12545" max="12545" width="62.140625" style="96" customWidth="1"/>
    <col min="12546" max="12546" width="27.7109375" style="96" customWidth="1"/>
    <col min="12547" max="12547" width="24.28515625" style="96" customWidth="1"/>
    <col min="12548" max="12800" width="9.140625" style="96"/>
    <col min="12801" max="12801" width="62.140625" style="96" customWidth="1"/>
    <col min="12802" max="12802" width="27.7109375" style="96" customWidth="1"/>
    <col min="12803" max="12803" width="24.28515625" style="96" customWidth="1"/>
    <col min="12804" max="13056" width="9.140625" style="96"/>
    <col min="13057" max="13057" width="62.140625" style="96" customWidth="1"/>
    <col min="13058" max="13058" width="27.7109375" style="96" customWidth="1"/>
    <col min="13059" max="13059" width="24.28515625" style="96" customWidth="1"/>
    <col min="13060" max="13312" width="9.140625" style="96"/>
    <col min="13313" max="13313" width="62.140625" style="96" customWidth="1"/>
    <col min="13314" max="13314" width="27.7109375" style="96" customWidth="1"/>
    <col min="13315" max="13315" width="24.28515625" style="96" customWidth="1"/>
    <col min="13316" max="13568" width="9.140625" style="96"/>
    <col min="13569" max="13569" width="62.140625" style="96" customWidth="1"/>
    <col min="13570" max="13570" width="27.7109375" style="96" customWidth="1"/>
    <col min="13571" max="13571" width="24.28515625" style="96" customWidth="1"/>
    <col min="13572" max="13824" width="9.140625" style="96"/>
    <col min="13825" max="13825" width="62.140625" style="96" customWidth="1"/>
    <col min="13826" max="13826" width="27.7109375" style="96" customWidth="1"/>
    <col min="13827" max="13827" width="24.28515625" style="96" customWidth="1"/>
    <col min="13828" max="14080" width="9.140625" style="96"/>
    <col min="14081" max="14081" width="62.140625" style="96" customWidth="1"/>
    <col min="14082" max="14082" width="27.7109375" style="96" customWidth="1"/>
    <col min="14083" max="14083" width="24.28515625" style="96" customWidth="1"/>
    <col min="14084" max="14336" width="9.140625" style="96"/>
    <col min="14337" max="14337" width="62.140625" style="96" customWidth="1"/>
    <col min="14338" max="14338" width="27.7109375" style="96" customWidth="1"/>
    <col min="14339" max="14339" width="24.28515625" style="96" customWidth="1"/>
    <col min="14340" max="14592" width="9.140625" style="96"/>
    <col min="14593" max="14593" width="62.140625" style="96" customWidth="1"/>
    <col min="14594" max="14594" width="27.7109375" style="96" customWidth="1"/>
    <col min="14595" max="14595" width="24.28515625" style="96" customWidth="1"/>
    <col min="14596" max="14848" width="9.140625" style="96"/>
    <col min="14849" max="14849" width="62.140625" style="96" customWidth="1"/>
    <col min="14850" max="14850" width="27.7109375" style="96" customWidth="1"/>
    <col min="14851" max="14851" width="24.28515625" style="96" customWidth="1"/>
    <col min="14852" max="15104" width="9.140625" style="96"/>
    <col min="15105" max="15105" width="62.140625" style="96" customWidth="1"/>
    <col min="15106" max="15106" width="27.7109375" style="96" customWidth="1"/>
    <col min="15107" max="15107" width="24.28515625" style="96" customWidth="1"/>
    <col min="15108" max="15360" width="9.140625" style="96"/>
    <col min="15361" max="15361" width="62.140625" style="96" customWidth="1"/>
    <col min="15362" max="15362" width="27.7109375" style="96" customWidth="1"/>
    <col min="15363" max="15363" width="24.28515625" style="96" customWidth="1"/>
    <col min="15364" max="15616" width="9.140625" style="96"/>
    <col min="15617" max="15617" width="62.140625" style="96" customWidth="1"/>
    <col min="15618" max="15618" width="27.7109375" style="96" customWidth="1"/>
    <col min="15619" max="15619" width="24.28515625" style="96" customWidth="1"/>
    <col min="15620" max="15872" width="9.140625" style="96"/>
    <col min="15873" max="15873" width="62.140625" style="96" customWidth="1"/>
    <col min="15874" max="15874" width="27.7109375" style="96" customWidth="1"/>
    <col min="15875" max="15875" width="24.28515625" style="96" customWidth="1"/>
    <col min="15876" max="16128" width="9.140625" style="96"/>
    <col min="16129" max="16129" width="62.140625" style="96" customWidth="1"/>
    <col min="16130" max="16130" width="27.7109375" style="96" customWidth="1"/>
    <col min="16131" max="16131" width="24.28515625" style="96" customWidth="1"/>
    <col min="16132" max="16384" width="9.140625" style="96"/>
  </cols>
  <sheetData>
    <row r="2" spans="1:3" x14ac:dyDescent="0.25">
      <c r="A2" s="184" t="s">
        <v>95</v>
      </c>
      <c r="B2" s="184"/>
      <c r="C2" s="184"/>
    </row>
    <row r="3" spans="1:3" x14ac:dyDescent="0.25">
      <c r="A3" s="184" t="s">
        <v>92</v>
      </c>
      <c r="B3" s="184"/>
      <c r="C3" s="184"/>
    </row>
    <row r="4" spans="1:3" x14ac:dyDescent="0.25">
      <c r="A4" s="184" t="s">
        <v>93</v>
      </c>
      <c r="B4" s="185"/>
      <c r="C4" s="185"/>
    </row>
    <row r="5" spans="1:3" x14ac:dyDescent="0.25">
      <c r="A5" s="184" t="s">
        <v>96</v>
      </c>
      <c r="B5" s="185"/>
      <c r="C5" s="185"/>
    </row>
    <row r="6" spans="1:3" x14ac:dyDescent="0.25">
      <c r="A6" s="184" t="s">
        <v>94</v>
      </c>
      <c r="B6" s="185"/>
      <c r="C6" s="185"/>
    </row>
    <row r="7" spans="1:3" x14ac:dyDescent="0.25">
      <c r="A7" s="137"/>
      <c r="B7" s="138"/>
      <c r="C7" s="138"/>
    </row>
    <row r="8" spans="1:3" ht="16.5" thickBot="1" x14ac:dyDescent="0.3">
      <c r="A8" s="137"/>
      <c r="B8" s="138"/>
      <c r="C8" s="138"/>
    </row>
    <row r="9" spans="1:3" ht="45.75" thickBot="1" x14ac:dyDescent="0.3">
      <c r="A9" s="98" t="s">
        <v>97</v>
      </c>
      <c r="B9" s="99" t="s">
        <v>98</v>
      </c>
      <c r="C9" s="99" t="s">
        <v>99</v>
      </c>
    </row>
    <row r="10" spans="1:3" ht="28.5" x14ac:dyDescent="0.25">
      <c r="A10" s="139" t="s">
        <v>100</v>
      </c>
      <c r="B10" s="144" t="s">
        <v>112</v>
      </c>
      <c r="C10" s="100">
        <v>0.16</v>
      </c>
    </row>
    <row r="11" spans="1:3" ht="28.5" x14ac:dyDescent="0.25">
      <c r="A11" s="140" t="s">
        <v>101</v>
      </c>
      <c r="B11" s="145" t="s">
        <v>113</v>
      </c>
      <c r="C11" s="100">
        <v>8.0000000000000002E-3</v>
      </c>
    </row>
    <row r="12" spans="1:3" ht="42.75" x14ac:dyDescent="0.25">
      <c r="A12" s="140" t="s">
        <v>102</v>
      </c>
      <c r="B12" s="145" t="s">
        <v>114</v>
      </c>
      <c r="C12" s="100">
        <v>1.4999999999999999E-2</v>
      </c>
    </row>
    <row r="13" spans="1:3" ht="42.75" x14ac:dyDescent="0.25">
      <c r="A13" s="140" t="s">
        <v>103</v>
      </c>
      <c r="B13" s="145" t="s">
        <v>113</v>
      </c>
      <c r="C13" s="100">
        <v>0</v>
      </c>
    </row>
    <row r="14" spans="1:3" x14ac:dyDescent="0.25">
      <c r="A14" s="141" t="s">
        <v>104</v>
      </c>
      <c r="B14" s="145" t="s">
        <v>115</v>
      </c>
      <c r="C14" s="100">
        <v>0.182</v>
      </c>
    </row>
    <row r="15" spans="1:3" x14ac:dyDescent="0.25">
      <c r="A15" s="141" t="s">
        <v>105</v>
      </c>
      <c r="B15" s="145" t="s">
        <v>116</v>
      </c>
      <c r="C15" s="100">
        <v>0.14499999999999999</v>
      </c>
    </row>
    <row r="16" spans="1:3" x14ac:dyDescent="0.25">
      <c r="A16" s="141" t="s">
        <v>106</v>
      </c>
      <c r="B16" s="145" t="s">
        <v>117</v>
      </c>
      <c r="C16" s="100">
        <v>0.14499999999999999</v>
      </c>
    </row>
    <row r="17" spans="1:3" x14ac:dyDescent="0.25">
      <c r="A17" s="141" t="s">
        <v>107</v>
      </c>
      <c r="B17" s="145" t="s">
        <v>118</v>
      </c>
      <c r="C17" s="100">
        <v>9.8000000000000004E-2</v>
      </c>
    </row>
    <row r="18" spans="1:3" x14ac:dyDescent="0.25">
      <c r="A18" s="141" t="s">
        <v>108</v>
      </c>
      <c r="B18" s="145" t="s">
        <v>119</v>
      </c>
      <c r="C18" s="100">
        <v>0.68400000000000005</v>
      </c>
    </row>
    <row r="19" spans="1:3" s="102" customFormat="1" ht="28.5" x14ac:dyDescent="0.25">
      <c r="A19" s="142" t="s">
        <v>109</v>
      </c>
      <c r="B19" s="146" t="s">
        <v>120</v>
      </c>
      <c r="C19" s="101">
        <v>3.3E-3</v>
      </c>
    </row>
    <row r="20" spans="1:3" s="102" customFormat="1" ht="28.5" x14ac:dyDescent="0.25">
      <c r="A20" s="142" t="s">
        <v>110</v>
      </c>
      <c r="B20" s="146" t="s">
        <v>120</v>
      </c>
      <c r="C20" s="101">
        <v>1.9E-2</v>
      </c>
    </row>
    <row r="21" spans="1:3" ht="29.25" thickBot="1" x14ac:dyDescent="0.3">
      <c r="A21" s="143" t="s">
        <v>111</v>
      </c>
      <c r="B21" s="147" t="s">
        <v>121</v>
      </c>
      <c r="C21" s="236">
        <v>0.182</v>
      </c>
    </row>
    <row r="24" spans="1:3" x14ac:dyDescent="0.2">
      <c r="A24" s="91" t="s">
        <v>43</v>
      </c>
      <c r="C24" s="69" t="s">
        <v>1</v>
      </c>
    </row>
    <row r="25" spans="1:3" x14ac:dyDescent="0.2">
      <c r="A25" s="91"/>
      <c r="C25" s="69"/>
    </row>
    <row r="26" spans="1:3" x14ac:dyDescent="0.2">
      <c r="A26" s="91" t="s">
        <v>44</v>
      </c>
      <c r="C26" s="69" t="s">
        <v>2</v>
      </c>
    </row>
    <row r="27" spans="1:3" x14ac:dyDescent="0.2">
      <c r="A27" s="91"/>
      <c r="B27" s="69"/>
    </row>
  </sheetData>
  <mergeCells count="5">
    <mergeCell ref="A2:C2"/>
    <mergeCell ref="A3:C3"/>
    <mergeCell ref="A4:C4"/>
    <mergeCell ref="A5:C5"/>
    <mergeCell ref="A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фао</vt:lpstr>
      <vt:lpstr>ткжо</vt:lpstr>
      <vt:lpstr>акжо</vt:lpstr>
      <vt:lpstr>Капитал</vt:lpstr>
      <vt:lpstr>эскертүүлөр</vt:lpstr>
      <vt:lpstr>пр 2</vt:lpstr>
      <vt:lpstr>экономикалык нормативдер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2022-02-01T13:28:44Z</dcterms:modified>
</cp:coreProperties>
</file>