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6"/>
  </bookViews>
  <sheets>
    <sheet name="офп" sheetId="1" r:id="rId1"/>
    <sheet name="осп" sheetId="2" r:id="rId2"/>
    <sheet name="ДДС" sheetId="3" r:id="rId3"/>
    <sheet name="капитал" sheetId="4" r:id="rId4"/>
    <sheet name="эскертүүлөр" sheetId="5" r:id="rId5"/>
    <sheet name="Пр 2" sheetId="6" r:id="rId6"/>
    <sheet name="Экономикалык нормативдер" sheetId="7" r:id="rId7"/>
  </sheets>
  <definedNames/>
  <calcPr fullCalcOnLoad="1"/>
</workbook>
</file>

<file path=xl/sharedStrings.xml><?xml version="1.0" encoding="utf-8"?>
<sst xmlns="http://schemas.openxmlformats.org/spreadsheetml/2006/main" count="261" uniqueCount="215">
  <si>
    <t>КАПИТАЛ</t>
  </si>
  <si>
    <t>миң сом</t>
  </si>
  <si>
    <t>Активдер</t>
  </si>
  <si>
    <t>Акча каражаттары жана алардын эквиваленттери</t>
  </si>
  <si>
    <t>КРУБдун эсебиндеги калдыктар</t>
  </si>
  <si>
    <t>Коммерциялык банктардагы "ностро" эсеби</t>
  </si>
  <si>
    <t>Активдердин баары</t>
  </si>
  <si>
    <t>Таза насыялардын жыйынтыгы</t>
  </si>
  <si>
    <t>Кардарларга берилген ссудалар</t>
  </si>
  <si>
    <t>Акыйкат наркы боюнча бааланган, финансылык аспаптар менен операциялардан таза түшүүлөр, андагы өзгөрүүлөр мезгил ичинде пайдалардын же чыгашалардын курамында чагылдырылат</t>
  </si>
  <si>
    <t>- “РЕПО” күрөө келишими менен чектелген</t>
  </si>
  <si>
    <t>Негизги каражаттар жана материалдык эмес активдер</t>
  </si>
  <si>
    <t>Башка активдер</t>
  </si>
  <si>
    <t>Активдердин жыйынтыгы</t>
  </si>
  <si>
    <t>Кийинкиге калтырылган салык милдеттенмеси</t>
  </si>
  <si>
    <t>Башка милдеттенмелер</t>
  </si>
  <si>
    <t>Милдеттенмелердин баары</t>
  </si>
  <si>
    <t>Уставдык капитал</t>
  </si>
  <si>
    <t>Бөлүштүрүлбөгөн пайда</t>
  </si>
  <si>
    <t>Бардык милдеттенмелер жана капитал</t>
  </si>
  <si>
    <t>Башкы бухгалтер</t>
  </si>
  <si>
    <t>Дженбаева Э.Т.</t>
  </si>
  <si>
    <t>Пайыздык кирешелер</t>
  </si>
  <si>
    <t>Пайыздык чыгашалар</t>
  </si>
  <si>
    <t>Таза пайыздык киреше</t>
  </si>
  <si>
    <t>Чет өлкөлүк валюта менен операциялардан таза пайда</t>
  </si>
  <si>
    <t>Башка кирешелер</t>
  </si>
  <si>
    <t>Операциондук чыгашалар</t>
  </si>
  <si>
    <t>Кирешеге карай салык боюнча чыгашалар</t>
  </si>
  <si>
    <t>Жалпы киреше</t>
  </si>
  <si>
    <t>Операциялык иштен акча каражаттарынын кыймылы</t>
  </si>
  <si>
    <t>Комиссиялык кирешелер</t>
  </si>
  <si>
    <t>Комиссиялык чыгашалар</t>
  </si>
  <si>
    <t>Чет өлкөлүк валюта менен операциялардан киреше</t>
  </si>
  <si>
    <t>Акыйкат наркы боюнча бааланган, каржылык аспаптар менен операциялардан таза пайда, андагы өзгөрүүлөр мезгил ичинде пайдалардын же чыгашалардын курамында чагылдырылат</t>
  </si>
  <si>
    <t>Башка кирешелер боюнча түшүүлөр</t>
  </si>
  <si>
    <t>Төлөнгөн операциондук чыгашалар</t>
  </si>
  <si>
    <t>Операциялык активдердин көбөйүшү/(азайышы)</t>
  </si>
  <si>
    <t>Операциялык милдеттенмелердин көбөйүшү/(азайышы)</t>
  </si>
  <si>
    <t>Кардарлардын акча каражаттары</t>
  </si>
  <si>
    <t>Төлөнгөн пайдага карай салык</t>
  </si>
  <si>
    <t>ИНВЕСТИЦИЯЛЫК ИШТЕН АКЧА КАРАЖАТТАРЫНЫН КЫЙМЫЛЫ</t>
  </si>
  <si>
    <t>Негизги каражаттарды сатып алуу</t>
  </si>
  <si>
    <t>Тындырууга чейин кармалган инвестицияларды сатып алуу</t>
  </si>
  <si>
    <t>Тындырууга чейин кармалган инвестициялардын түшүүсү</t>
  </si>
  <si>
    <t>КАРЖЫЛЫК ИШТЕН АКЧА КАРАЖАТТАРЫНЫН КЫЙМЫЛЫ</t>
  </si>
  <si>
    <t>Башка тартылган акча каражаттардын түшүүсү</t>
  </si>
  <si>
    <t>Башка тартылган акча каражаттарды тындыруу</t>
  </si>
  <si>
    <t>Төлөнгөн үлүштүк кирешелер</t>
  </si>
  <si>
    <t>Валюта курстарындагы өзгөрүүлөрдүн акча каражаттарынын чоңдугунун таасири</t>
  </si>
  <si>
    <t>Акча каражаттарда жана алардын эквиваленттеринде өзгөрүү</t>
  </si>
  <si>
    <t xml:space="preserve">Жылдын башына акча каражаттар </t>
  </si>
  <si>
    <t>Жылдын аягына акча каражаттар</t>
  </si>
  <si>
    <t>Насыя мекемелердин акча каражаттары</t>
  </si>
  <si>
    <t>Негизги каражаттарды сатуудан киреше</t>
  </si>
  <si>
    <t>Инвестициялык ишмердигинен акча каражаттын таза агып чыгуусу</t>
  </si>
  <si>
    <t>Операциялык ишмердигинен акча каражаттардын таза агымы</t>
  </si>
  <si>
    <t>Таза операциялык активдердин өзгөрүүсүнө чейин операциялык ишмердигиндеги акча каражаттардын кыймылы</t>
  </si>
  <si>
    <t>Пайдага карай салыкты төлөөгө чейин операциялык ишмердигиндеги акча каражаттардын таза агымы</t>
  </si>
  <si>
    <t>Акционердик капитал             миң сом</t>
  </si>
  <si>
    <t>Жалпы                капитал</t>
  </si>
  <si>
    <t>Акцияларды чыгаруу</t>
  </si>
  <si>
    <t>Жылдык жалпы кирешенин жыйынтыгы</t>
  </si>
  <si>
    <t>Жарыяланган үлүштүк кирешелер</t>
  </si>
  <si>
    <t xml:space="preserve">Бөлүштүрүлбөгөн пайданы уставдык капиталга жана кошумча төлөнгөн капиталга которуу </t>
  </si>
  <si>
    <t>АКТИВДЕР</t>
  </si>
  <si>
    <t>Инвестициялар, удерживаемые до погашения</t>
  </si>
  <si>
    <t>Башка банктарда жана финансылык мекемелердеги каражаттар</t>
  </si>
  <si>
    <t>Башка банктарга жана финансылык мекемелерге берилген насыялар</t>
  </si>
  <si>
    <t>Минус чыгашаларды жана жоготууларды жабуу үчүн резерв</t>
  </si>
  <si>
    <t>Банктарга жана башка финансылык мекемелерге берилген насыялар</t>
  </si>
  <si>
    <t>Кардарларга берилген насыялар</t>
  </si>
  <si>
    <t>Кардарларга насыялардын жыйынтыгы</t>
  </si>
  <si>
    <t>МИЛДЕТТЕНМЕЛЕР ЖАНА КАПИТАЛ</t>
  </si>
  <si>
    <t>МИЛДЕТТЕНМЕЛЕР</t>
  </si>
  <si>
    <t>Башка банкттардын жанан финасылык мекемелердин  эсептери жана аманттары</t>
  </si>
  <si>
    <t>Кардарлардын эсептери жана аманаттары</t>
  </si>
  <si>
    <t>Башка тартылган каражаттар</t>
  </si>
  <si>
    <t>Кезектеги налогтук кирешеге кредитордук карыз</t>
  </si>
  <si>
    <t>Капитал жыйынтыгы</t>
  </si>
  <si>
    <t xml:space="preserve">Чистый процентный доход до убытков от обесценения по активам, по которым начисляются проценты </t>
  </si>
  <si>
    <t>Убытки от обесценения по активам, по которым начисляются проценты</t>
  </si>
  <si>
    <t>Операциондук кирешелер</t>
  </si>
  <si>
    <t>Таза пайда</t>
  </si>
  <si>
    <t>Бир акцияга пайда</t>
  </si>
  <si>
    <t>Башка насыялык мекемелердеги акча каржаттары</t>
  </si>
  <si>
    <t xml:space="preserve">  Финансылык отчеттуулукка эскертүүлөр</t>
  </si>
  <si>
    <t>Банктын каттоо номери: 3903 – 3301 - ААК</t>
  </si>
  <si>
    <t>Почта дареги: 720033, Кыргыз Республикасы, Бишкек шаары, Тоголок Молдо көчөсү, 54А</t>
  </si>
  <si>
    <t xml:space="preserve">1. Отчеттук кварталдын ичинде Банк тарабынан баалуу кагаздар чыгарылган жок; </t>
  </si>
  <si>
    <t>2. Бардык ири акционерлердин жана акциялардын контролдук пакетин кармоочу акционерлердин тизмеси жана алардын үлүштөрү акциялардын саны менен формалар боюнча финансылык отчеттуулуктун 2-тиркемесинде көрсөтүлдү;</t>
  </si>
  <si>
    <t xml:space="preserve">         </t>
  </si>
  <si>
    <t>Банктын толук аталышы: «Коммерциялык банк КЫРГЫЗСТАН » ачык акционердик коому</t>
  </si>
  <si>
    <t>Кыскартылган аталышы: «Коммерциялык банк КЫРГЫЗСТАН » ААК</t>
  </si>
  <si>
    <t xml:space="preserve">Кыргыз Республикасынын </t>
  </si>
  <si>
    <t xml:space="preserve">коммерциялык банктарынын </t>
  </si>
  <si>
    <t xml:space="preserve">финансылык отчетторун түзүүгө </t>
  </si>
  <si>
    <t xml:space="preserve">коюлган талаптар жөнүндө </t>
  </si>
  <si>
    <t>жобонун 2-тиркемеси</t>
  </si>
  <si>
    <t xml:space="preserve">Банктын башкаруу органдары кабыл ала турган чечимдерге </t>
  </si>
  <si>
    <t xml:space="preserve">олуттуу (тике же кыйыр) таасир бере турган адамдардын </t>
  </si>
  <si>
    <t>ТИЗМЕСИ</t>
  </si>
  <si>
    <t>Банктын толук аталышы: «Коммерциялык банк КЫРГЫЗСТАН» ачык акционердик коому</t>
  </si>
  <si>
    <t>Кыскартылган аталышы: «Коммерциялык банк КЫРГЫЗСТАН» ААК</t>
  </si>
  <si>
    <t>фирменное наименование</t>
  </si>
  <si>
    <t>акции (доли) банка (процент голосов к общему количеству голосующих акций (долей) банка</t>
  </si>
  <si>
    <t>юридического лица с указанием</t>
  </si>
  <si>
    <t>юридического и фактического адресов/ФИО физического лица с указанием гражданства</t>
  </si>
  <si>
    <t>1.</t>
  </si>
  <si>
    <t>-</t>
  </si>
  <si>
    <t>Акциялардын 5 жана андан көп пайыздарына ээлик кылган Банктын акционерлери (катышуучулары)</t>
  </si>
  <si>
    <t xml:space="preserve">№ </t>
  </si>
  <si>
    <t xml:space="preserve">Юридикалык жактын толук же кыскартылган фирмалык аталышы, юридикалык жана иш жүзүндөгү дарегин көрсөтүү менен/жеке жактын ФАА, жарандыгын көрсөтүү менен
</t>
  </si>
  <si>
    <t xml:space="preserve">Акционерге (катышуучуга) таандык болгон банктын акциялары (үлүшү) 
(банктын добуш берүүчү акцияларынын жалпы санынын пайызы) 
</t>
  </si>
  <si>
    <t xml:space="preserve">Банктын башкаруу органдары кабыл ала турган чечимдерге 
олуттуу (тике же кыйыр) таасир бере турган адамдар 
</t>
  </si>
  <si>
    <t xml:space="preserve">Банктын акционерлери (катышуучулары) менен банктын башкаруу органдары кабыл ала турган чечимдерге кыйыр түрдө
(үчүнчү жактар аркылуу) олуттуу таасир бере турган адамдардын ортосундагы өз ара байланыштар 
</t>
  </si>
  <si>
    <t xml:space="preserve">  </t>
  </si>
  <si>
    <t xml:space="preserve">            </t>
  </si>
  <si>
    <t>Башкы бухгалтер      Дженбаева Э.Т.</t>
  </si>
  <si>
    <t>Кошумча төлөнгөн капитал</t>
  </si>
  <si>
    <t>Левераж (К2.3)</t>
  </si>
  <si>
    <t>экономикалык нормативдердин сакталышы тууралуу</t>
  </si>
  <si>
    <t>МААЛЫМАТ</t>
  </si>
  <si>
    <t>"Коммерциялык банк КЫРГЫЗСТАН" ААК</t>
  </si>
  <si>
    <t xml:space="preserve"> Нормативдин белгиленген мааниси</t>
  </si>
  <si>
    <t>Нормативдин иш жүзүндөгү мааниси</t>
  </si>
  <si>
    <t>Банк менен байланышы жок бир зайымчыга карата тобокелдиктин максималдуу өлчөмү (К1.1)</t>
  </si>
  <si>
    <t>Банк менен байланышы бар бир зайымчыга карата тобокелдиктин максималдуу өлчөмү (К1.2)</t>
  </si>
  <si>
    <t>Банкка банк менен байланышы жок банктар аралык жайгаштыруулар боюнча тобкелдиктин максималдуу өлчөмү (К1.3)</t>
  </si>
  <si>
    <t xml:space="preserve"> Банктын аффилирленген жагы болуп саналган башка банкка банктар аралык жайгаштыруу боюнча тобокелдиктин максималдуу өлчөмү  (К1.4)</t>
  </si>
  <si>
    <t>Кошунду капиталдын шайкештик коэффициенти (К2.1)</t>
  </si>
  <si>
    <t>Биринчи деңгээлдеги капиталдын шайкештик коэфициенти (К2.2)</t>
  </si>
  <si>
    <t>Банктын ликвиддүүлүгүнүн нормативи (К3.1)</t>
  </si>
  <si>
    <t>Узун ачык валюта позицияларынын кошунду чоңдугун бузуу күндөрүнүн саны (К4.2)</t>
  </si>
  <si>
    <t>Кыска ачык валюта позицияларынын кошунду чоңдугун бузуу күндөрүнүн саны  (К4.3)</t>
  </si>
  <si>
    <t>Банк капиталынын кошумча запасы ("Капитал буфери" көрсөткүчү)</t>
  </si>
  <si>
    <t>20%дан ашык эмес</t>
  </si>
  <si>
    <t>15%дан ашык эмес</t>
  </si>
  <si>
    <t>30%дан ашык эмес</t>
  </si>
  <si>
    <t>12%дан кем эмес</t>
  </si>
  <si>
    <t>6%дан кем эмес</t>
  </si>
  <si>
    <t>8%дан кем эмес</t>
  </si>
  <si>
    <t xml:space="preserve"> 45%дан кем эмес</t>
  </si>
  <si>
    <t xml:space="preserve"> 20%дан ашык эмес</t>
  </si>
  <si>
    <t>За минусом резерва под обесценение</t>
  </si>
  <si>
    <t>Итого счета "ностро" в коммерческих банках</t>
  </si>
  <si>
    <t>8. Банктын уставдык капиталынын 20 жана андан ашык пайызына ээлик кылган юридикалык жактардын тизмесинде өзгөрүүлөр – болгон жок;</t>
  </si>
  <si>
    <t>18%ден кем эмес</t>
  </si>
  <si>
    <t>миң сом)</t>
  </si>
  <si>
    <t>Бабанова Ая Токтогуловна Кыргыз Республикасынын жараны</t>
  </si>
  <si>
    <t>Кошумча толонгон капитал</t>
  </si>
  <si>
    <t>Башка бүтүмдөр боюнча нарксыздануу боюнча чыгымдарды жабуу</t>
  </si>
  <si>
    <t>Биринчи деңгээлдеги негизги капиталы К2.3</t>
  </si>
  <si>
    <t>4.5%дан кем эмес</t>
  </si>
  <si>
    <t>4. Баалуу кагаздар рыногун жөнгө салуу боюнча ыйгарым укуктуу мамлекеттик органдын ченемдик укуктук актыларында каралган башка окуялар (фактылар) - жок</t>
  </si>
  <si>
    <t>6. Банктын шайлануучу башкаруу органдарына кирген адамдардын банктын, ошондой эле анын туунду жана көз каранды компанияларынын капиталына катышуу көлөмүнүн өзгөрүшү - жок;</t>
  </si>
  <si>
    <t>7. Акциялардын (үлүштөрдүн) 5 жана андан ашык пайызынын ээлеринин тизмесинде, ошондой эле акциялардын (үлүштөрдүн) 5 жана андан ашык пайызынын ээлеринин үлүштөрүндө өзгөрүүлөр – болгон жок;</t>
  </si>
  <si>
    <t>9. Банктын реестринде анын добуш берүүчү акцияларынын (үлүштөрүнүн, пайларынын) 5 пайыздан ашыгына ээлик кылуучу – пайда болгон жок;</t>
  </si>
  <si>
    <t>10. Өлчөмү же мүлктүн баасы бүтүм түзүлгөн күнгө карата Банктын активдеринин 10 жана андан ашык пайызын түзгөн Банктын бир жолку бүтүмдөрү – болгон жок;</t>
  </si>
  <si>
    <t>11. Банктын активдеринин баасын бир жолу 10 пайыздан ашык көбөйтүүгө же азайтууга алып келген фактылар – болгон жок;</t>
  </si>
  <si>
    <t>12. Банктын таза кирешесин же таза чыгымдарын бир жолу 10 пайыздан ашык көбөйтүүгө же азайтууга алып келген фактылар – болгон жок;</t>
  </si>
  <si>
    <t>13. Банкты, анын туунду жана көз каранды компанияларын кайра уюштуруу болгон жок;</t>
  </si>
  <si>
    <t>14. Баалуу кагаздар боюнча эсептелген жана (же) төлөнө турган (төлөнгөн) кирешелер – болгон жок;</t>
  </si>
  <si>
    <t>16. Банктын баалуу кагаздарын төлөө (жабуу) – болгон жок;</t>
  </si>
  <si>
    <t>17. Баалуу кагаздар рыногун жөнгө салуу боюнча ыйгарым укуктуу мамлекеттик органдын ченемдик укуктук актыларында каралган башка окуялар (фактылар) – болгон жок;</t>
  </si>
  <si>
    <t>18. Банктын башкаруу органдары тарабынан кабыл алынган чечимдерге олуттуу (түз же кыйыр) таасир тийгизген адамдардын тизмеси финансылык отчеттун 2-тиркемесинде көрсөтүлгөн;</t>
  </si>
  <si>
    <t>19. Банктык топтун башкы компаниясы - Банктын башкаруу органдары тарабынан кабыл алынган чечимдерге олуттуу (түз же кыйыр) таасир тийгизген адамдардын тизмеси жок;</t>
  </si>
  <si>
    <t>20. Туунду компаниялар, алардын акционерлери жана банктык топтун туунду компанияларынын башкаруу органдары кабыл алган чечимдерге олуттуу (түз же кыйыр) таасирин тийгизген адамдар - Банк жөнүндө маалымат жок;</t>
  </si>
  <si>
    <t>21. Туунду компаниялар, алардын акционерлери жана банктык топтун туунду компанияларынын башкаруу органдары кабыл алган чечимдерге олуттуу (тикелей же кыйыр) таасир тийгизген адамдар жөнүндө маалыматтар Банкта жок;</t>
  </si>
  <si>
    <t>22. Банктык топтун түзүмү жөнүндө маалымат жок.</t>
  </si>
  <si>
    <t>декабрь 2020 г.</t>
  </si>
  <si>
    <t>Активдерди пайдалануу укугу</t>
  </si>
  <si>
    <t>Тескери РЕПО операциялары</t>
  </si>
  <si>
    <t>Ижара милдеттенмелери</t>
  </si>
  <si>
    <t>Сагындыков Ж.Ж.</t>
  </si>
  <si>
    <t>Каржы инструменттери боюнча пайда же чыгым аркылуу адилет наркы боюнча таза пайда</t>
  </si>
  <si>
    <t>Административдик жана операциондук кирешелер</t>
  </si>
  <si>
    <t>Киреше салыгы боюнча чыгымдан мурун пайда</t>
  </si>
  <si>
    <t>РЕПО операциялары боюнча күрөөгө коюлган буюмдар</t>
  </si>
  <si>
    <t>Пайда же чыгым аркылуу адилеттүү наркы боюнча каржылык милдеттенмелер</t>
  </si>
  <si>
    <t>РЕПО келишимдери</t>
  </si>
  <si>
    <t xml:space="preserve">2019-жылдын 31-декабрга </t>
  </si>
  <si>
    <t>2020-жылдын 31-декабрга</t>
  </si>
  <si>
    <t xml:space="preserve"> Сагындыков Ж.Ж.</t>
  </si>
  <si>
    <t xml:space="preserve">Башкы бухгалтер      </t>
  </si>
  <si>
    <t>Экономикалык нормативдердин аталышы жана банк капиталынын кошумча запасын колдоо                                              ("Капитал буфери" көрсөткүчү )</t>
  </si>
  <si>
    <t>Маалымат үчүн</t>
  </si>
  <si>
    <t>* Улуттук банктын талаптарына ылайык, финансы-кредит мекемелерине берилген насыялар боюнча баанын түшүүсүнө жөлөкпул</t>
  </si>
  <si>
    <t>* Улуттук банктын талаптарына ылайык, кардарларга берилген насыялар боюнча нарксыздануу жоготуулары үчүн жөлөкпул</t>
  </si>
  <si>
    <t>* Улуттук банктын талаптарына ылайык кепилдиктердин болжолдуу запастары</t>
  </si>
  <si>
    <t>Таза киреше</t>
  </si>
  <si>
    <t>* Улуттук банктын талаптарына ылайык пайда</t>
  </si>
  <si>
    <t>* Улуттук банктын талаптарына ылайык бир акциядан түшкөн киреше</t>
  </si>
  <si>
    <t>15. Акционерлердин жалпы чогулуштарынын отчеттук кварталга карата чечимдери - кабыл алынган;</t>
  </si>
  <si>
    <t xml:space="preserve">ОАО "КЫРГЫЗСТАН Коммерциялык банктын" 2021-жылдын 30-июнга карата финансылык абал жөнүндө отчет  </t>
  </si>
  <si>
    <t>июнь 2021 г.</t>
  </si>
  <si>
    <t>июнь 2020 г.</t>
  </si>
  <si>
    <t>ОАО "КЫРГЫЗСТАН Коммерциялык банктын" 2021-жылдын 30-июнга карата  жалпы киреше отчету</t>
  </si>
  <si>
    <t>2021-жылдын 30-июнга карата акча каражаттарынын жылышы жөнүндө отчет</t>
  </si>
  <si>
    <t>II - квартал  2021 ж.</t>
  </si>
  <si>
    <t>II - квартал  2020 ж.</t>
  </si>
  <si>
    <t>Финансылык инструменттерден алынган пайда же чыгым аркылуу адилет нарк боюнча</t>
  </si>
  <si>
    <t>Ижара боюнча милдеттенмелерди төлөө</t>
  </si>
  <si>
    <t>2021-жылдын 30-июнга карата капиталдын өзгөрүшү жөнүндө отчет</t>
  </si>
  <si>
    <t>2020-жылдын 30 июнта</t>
  </si>
  <si>
    <t>2020-жылдын 30-июнь</t>
  </si>
  <si>
    <t xml:space="preserve"> 2021-жылдын II- квартал аралыгындагы</t>
  </si>
  <si>
    <t>2021-жылдын 01-июлга карата абал боюнча</t>
  </si>
  <si>
    <r>
      <rPr>
        <i/>
        <sz val="11"/>
        <rFont val="Arial"/>
        <family val="2"/>
      </rPr>
      <t>01.07.2021 ж. карата абал</t>
    </r>
    <r>
      <rPr>
        <sz val="11"/>
        <rFont val="Arial"/>
        <family val="2"/>
      </rPr>
      <t>.</t>
    </r>
  </si>
  <si>
    <t>2021-жылдын 01-июлга абал боюнча финансы-чарба иштерине тиешеси бар жана милдеттүү түрдө ачыкка чыгарууга тийиш болгон олуттуу фактылар.</t>
  </si>
  <si>
    <t>3. Отчеттук чейректе банктын финансылык -чарбалык ишине таасир эткен олуттуу фактылар боюнча маалымат: жок</t>
  </si>
  <si>
    <t>5. Банктын башкаруу органдарына кирген адамдардын тизмесиндеги өзгөрүүлөр (катышуучулардын жалпы чогулушун кошпогондо):</t>
  </si>
  <si>
    <t>• 2021 -жылдын 09 -мартынан баштап Директорлор кеңешинин 2021 -жылдын 24 -февралындагы №7/3 чечими менен Курманбаев Дастан Жыргалбекович Башкармалыктын төрагасынын орун басарлыгына дайындалган.      • 2021 -жылдын 14 -апрелинен баштап Директорлор кеңешинин 2021 -жылдын 8 -апрелиндеги №11/3 чечими менен Оморкулов Сатвалды Сапаралиевич Башкармалыктын төрагасынын орун басарлыгына дайындалган.      • 2021 -жылдын 3 -майынан баштап Директорлор кеңешинин 28.04.2021 -жылдагы №14/2 чечими менен Акенеев Эрмек Жумакадырович Башкармалыктын төрагасынын орун басары кызматына дайындалган.               • 2021 -жылдын 31 -майынан баштап Директорлор кеңешинин 2021 -жылдын 26 -майындагы №17/1 чечими менен Гривцова Аминат Владимировна өз каалоосу боюнча Башкармалыктын төрагасынын орун басары кызматынан бошотулду.                                                                                                                                                     • 2021 -жылдын 1 -июнунан баштап Директорлор кеңешинин 2021 -жылдын 26 -майындагы №17/2 чечими менен Наталья Александровна Мокина Башкармалыктын төрагасынын орун басарлыгына дайындалган.</t>
  </si>
  <si>
    <t>Башкарма Төрагасы</t>
  </si>
  <si>
    <t>Башкарма Төрагасы  Сагындыков Ж.Ж.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</si>
</sst>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сом&quot;;\-#,##0&quot;сом&quot;"/>
    <numFmt numFmtId="173" formatCode="#,##0&quot;сом&quot;;[Red]\-#,##0&quot;сом&quot;"/>
    <numFmt numFmtId="174" formatCode="#,##0.00&quot;сом&quot;;\-#,##0.00&quot;сом&quot;"/>
    <numFmt numFmtId="175" formatCode="#,##0.00&quot;сом&quot;;[Red]\-#,##0.00&quot;сом&quot;"/>
    <numFmt numFmtId="176" formatCode="_-* #,##0&quot;сом&quot;_-;\-* #,##0&quot;сом&quot;_-;_-* &quot;-&quot;&quot;сом&quot;_-;_-@_-"/>
    <numFmt numFmtId="177" formatCode="_-* #,##0_с_о_м_-;\-* #,##0_с_о_м_-;_-* &quot;-&quot;_с_о_м_-;_-@_-"/>
    <numFmt numFmtId="178" formatCode="_-* #,##0.00&quot;сом&quot;_-;\-* #,##0.00&quot;сом&quot;_-;_-* &quot;-&quot;??&quot;сом&quot;_-;_-@_-"/>
    <numFmt numFmtId="179" formatCode="_-* #,##0.00_с_о_м_-;\-* #,##0.00_с_о_м_-;_-* &quot;-&quot;??_с_о_м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_);_(* \(#,##0\);_(* &quot;-&quot;??_);_(@_)"/>
    <numFmt numFmtId="189" formatCode="_ * #,##0.00_ ;_ * \-#,##0.00_ ;_ * &quot;-&quot;??_ ;_ @_ "/>
    <numFmt numFmtId="190" formatCode="mmmm\ yyyy"/>
    <numFmt numFmtId="191" formatCode="#,##0.0000"/>
    <numFmt numFmtId="192" formatCode="#,##0.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%"/>
    <numFmt numFmtId="198" formatCode="#,##0.0"/>
    <numFmt numFmtId="199" formatCode="0.000%"/>
    <numFmt numFmtId="200" formatCode="0.0000%"/>
    <numFmt numFmtId="201" formatCode="_-* #,##0.00\ _с_о_м_-;\-* #,##0.00\ _с_о_м_-;_-* &quot;-&quot;??\ _с_о_м_-;_-@_-"/>
    <numFmt numFmtId="202" formatCode="_(* #,##0.000000_);_(* \(#,##0.000000\);_(* &quot;-&quot;??_);_(@_)"/>
    <numFmt numFmtId="203" formatCode="[$-FC19]d\ mmmm\ yyyy\ &quot;г.&quot;"/>
  </numFmts>
  <fonts count="61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0"/>
      <color indexed="63"/>
      <name val="Helv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 Cyr"/>
      <family val="2"/>
    </font>
    <font>
      <b/>
      <sz val="12"/>
      <name val="Times New Roman"/>
      <family val="1"/>
    </font>
    <font>
      <sz val="12"/>
      <name val="Arial"/>
      <family val="2"/>
    </font>
    <font>
      <sz val="14"/>
      <color indexed="8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i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1"/>
      <color indexed="63"/>
      <name val="Arial"/>
      <family val="2"/>
    </font>
    <font>
      <b/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202124"/>
      <name val="Arial"/>
      <family val="2"/>
    </font>
    <font>
      <b/>
      <sz val="11"/>
      <color rgb="FF202124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/>
      <right style="thin"/>
      <top/>
      <bottom style="medium"/>
    </border>
    <border>
      <left/>
      <right/>
      <top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3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18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1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1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1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1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1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19" fillId="31" borderId="0" applyNumberFormat="0" applyBorder="0" applyAlignment="0" applyProtection="0"/>
    <xf numFmtId="0" fontId="40" fillId="32" borderId="1" applyNumberFormat="0" applyAlignment="0" applyProtection="0"/>
    <xf numFmtId="0" fontId="40" fillId="32" borderId="1" applyNumberFormat="0" applyAlignment="0" applyProtection="0"/>
    <xf numFmtId="0" fontId="20" fillId="33" borderId="2" applyNumberFormat="0" applyAlignment="0" applyProtection="0"/>
    <xf numFmtId="0" fontId="41" fillId="34" borderId="3" applyNumberFormat="0" applyAlignment="0" applyProtection="0"/>
    <xf numFmtId="0" fontId="41" fillId="34" borderId="3" applyNumberFormat="0" applyAlignment="0" applyProtection="0"/>
    <xf numFmtId="0" fontId="21" fillId="35" borderId="4" applyNumberFormat="0" applyAlignment="0" applyProtection="0"/>
    <xf numFmtId="0" fontId="42" fillId="34" borderId="1" applyNumberFormat="0" applyAlignment="0" applyProtection="0"/>
    <xf numFmtId="0" fontId="42" fillId="34" borderId="1" applyNumberFormat="0" applyAlignment="0" applyProtection="0"/>
    <xf numFmtId="0" fontId="22" fillId="35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2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2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25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26" fillId="0" borderId="12" applyNumberFormat="0" applyFill="0" applyAlignment="0" applyProtection="0"/>
    <xf numFmtId="0" fontId="47" fillId="36" borderId="13" applyNumberFormat="0" applyAlignment="0" applyProtection="0"/>
    <xf numFmtId="0" fontId="47" fillId="36" borderId="13" applyNumberFormat="0" applyAlignment="0" applyProtection="0"/>
    <xf numFmtId="0" fontId="27" fillId="37" borderId="14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29" fillId="3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30" fillId="41" borderId="0" applyNumberFormat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42" borderId="15" applyNumberFormat="0" applyFont="0" applyAlignment="0" applyProtection="0"/>
    <xf numFmtId="0" fontId="38" fillId="42" borderId="15" applyNumberFormat="0" applyFont="0" applyAlignment="0" applyProtection="0"/>
    <xf numFmtId="0" fontId="2" fillId="43" borderId="16" applyNumberFormat="0" applyFont="0" applyAlignment="0" applyProtection="0"/>
    <xf numFmtId="9" fontId="0" fillId="0" borderId="0" applyFont="0" applyFill="0" applyBorder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32" fillId="0" borderId="18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34" fillId="45" borderId="0" applyNumberFormat="0" applyBorder="0" applyAlignment="0" applyProtection="0"/>
  </cellStyleXfs>
  <cellXfs count="250">
    <xf numFmtId="0" fontId="0" fillId="0" borderId="0" xfId="0" applyAlignment="1">
      <alignment/>
    </xf>
    <xf numFmtId="0" fontId="7" fillId="0" borderId="0" xfId="221" applyFont="1" applyFill="1" applyBorder="1" applyAlignment="1">
      <alignment horizontal="center" wrapText="1"/>
      <protection/>
    </xf>
    <xf numFmtId="49" fontId="8" fillId="0" borderId="0" xfId="221" applyNumberFormat="1" applyFont="1" applyFill="1" applyBorder="1" applyAlignment="1">
      <alignment horizontal="center" vertical="center" wrapText="1"/>
      <protection/>
    </xf>
    <xf numFmtId="0" fontId="7" fillId="0" borderId="0" xfId="221" applyFont="1" applyFill="1" applyBorder="1" applyAlignment="1">
      <alignment/>
      <protection/>
    </xf>
    <xf numFmtId="14" fontId="8" fillId="0" borderId="19" xfId="221" applyNumberFormat="1" applyFont="1" applyFill="1" applyBorder="1" applyAlignment="1">
      <alignment horizontal="center"/>
      <protection/>
    </xf>
    <xf numFmtId="0" fontId="8" fillId="0" borderId="0" xfId="220" applyFont="1" applyFill="1" applyBorder="1">
      <alignment/>
      <protection/>
    </xf>
    <xf numFmtId="0" fontId="7" fillId="0" borderId="0" xfId="222" applyFont="1" applyFill="1" applyBorder="1" applyAlignment="1">
      <alignment/>
      <protection/>
    </xf>
    <xf numFmtId="0" fontId="7" fillId="0" borderId="0" xfId="222" applyFont="1" applyFill="1" applyBorder="1" applyAlignment="1">
      <alignment wrapText="1"/>
      <protection/>
    </xf>
    <xf numFmtId="49" fontId="7" fillId="0" borderId="0" xfId="223" applyNumberFormat="1" applyFont="1" applyFill="1" applyAlignment="1">
      <alignment horizontal="left" vertical="justify" wrapText="1"/>
      <protection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221" applyFont="1" applyFill="1" applyBorder="1" applyAlignment="1">
      <alignment wrapText="1"/>
      <protection/>
    </xf>
    <xf numFmtId="14" fontId="8" fillId="0" borderId="0" xfId="221" applyNumberFormat="1" applyFont="1" applyFill="1" applyBorder="1" applyAlignment="1">
      <alignment horizontal="center"/>
      <protection/>
    </xf>
    <xf numFmtId="0" fontId="7" fillId="0" borderId="0" xfId="221" applyFont="1" applyFill="1" applyBorder="1" applyAlignment="1">
      <alignment horizontal="left" wrapText="1"/>
      <protection/>
    </xf>
    <xf numFmtId="185" fontId="8" fillId="0" borderId="0" xfId="214" applyNumberFormat="1" applyFont="1" applyFill="1" applyBorder="1" applyAlignment="1">
      <alignment/>
    </xf>
    <xf numFmtId="185" fontId="7" fillId="0" borderId="0" xfId="214" applyNumberFormat="1" applyFont="1" applyFill="1" applyBorder="1" applyAlignment="1">
      <alignment horizontal="left"/>
    </xf>
    <xf numFmtId="185" fontId="8" fillId="0" borderId="0" xfId="222" applyNumberFormat="1" applyFont="1" applyFill="1" applyBorder="1" applyAlignment="1">
      <alignment horizontal="right"/>
      <protection/>
    </xf>
    <xf numFmtId="188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221" applyFont="1" applyFill="1" applyBorder="1" applyAlignment="1">
      <alignment/>
      <protection/>
    </xf>
    <xf numFmtId="188" fontId="10" fillId="0" borderId="0" xfId="297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8" fontId="5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88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8" fontId="6" fillId="0" borderId="0" xfId="0" applyNumberFormat="1" applyFont="1" applyFill="1" applyBorder="1" applyAlignment="1">
      <alignment/>
    </xf>
    <xf numFmtId="188" fontId="5" fillId="0" borderId="0" xfId="0" applyNumberFormat="1" applyFont="1" applyFill="1" applyBorder="1" applyAlignment="1">
      <alignment horizontal="center" vertical="center"/>
    </xf>
    <xf numFmtId="0" fontId="8" fillId="0" borderId="0" xfId="221" applyFont="1" applyFill="1" applyBorder="1" applyAlignment="1">
      <alignment horizontal="left" wrapText="1"/>
      <protection/>
    </xf>
    <xf numFmtId="0" fontId="7" fillId="0" borderId="0" xfId="221" applyFont="1" applyFill="1" applyBorder="1" applyAlignment="1">
      <alignment horizontal="left"/>
      <protection/>
    </xf>
    <xf numFmtId="0" fontId="8" fillId="0" borderId="0" xfId="221" applyFont="1" applyFill="1" applyBorder="1" applyAlignment="1">
      <alignment horizontal="left"/>
      <protection/>
    </xf>
    <xf numFmtId="0" fontId="7" fillId="0" borderId="0" xfId="221" applyFont="1" applyFill="1" applyBorder="1" applyAlignment="1">
      <alignment horizontal="left" vertical="center" wrapText="1"/>
      <protection/>
    </xf>
    <xf numFmtId="0" fontId="7" fillId="0" borderId="0" xfId="221" applyFont="1" applyFill="1" applyBorder="1" applyAlignment="1">
      <alignment vertical="center" wrapText="1"/>
      <protection/>
    </xf>
    <xf numFmtId="0" fontId="7" fillId="0" borderId="0" xfId="222" applyFont="1" applyFill="1" applyBorder="1" applyAlignment="1">
      <alignment vertical="center" wrapText="1"/>
      <protection/>
    </xf>
    <xf numFmtId="188" fontId="7" fillId="0" borderId="0" xfId="222" applyNumberFormat="1" applyFont="1" applyFill="1" applyBorder="1" applyAlignment="1">
      <alignment horizontal="right"/>
      <protection/>
    </xf>
    <xf numFmtId="188" fontId="56" fillId="0" borderId="0" xfId="0" applyNumberFormat="1" applyFont="1" applyFill="1" applyBorder="1" applyAlignment="1">
      <alignment/>
    </xf>
    <xf numFmtId="49" fontId="8" fillId="0" borderId="0" xfId="221" applyNumberFormat="1" applyFont="1" applyFill="1" applyBorder="1" applyAlignment="1">
      <alignment horizontal="center" vertical="center"/>
      <protection/>
    </xf>
    <xf numFmtId="0" fontId="8" fillId="0" borderId="0" xfId="221" applyFont="1" applyBorder="1" applyAlignment="1">
      <alignment horizontal="left" wrapText="1"/>
      <protection/>
    </xf>
    <xf numFmtId="0" fontId="11" fillId="0" borderId="0" xfId="0" applyFont="1" applyAlignment="1">
      <alignment/>
    </xf>
    <xf numFmtId="0" fontId="12" fillId="0" borderId="20" xfId="0" applyFont="1" applyBorder="1" applyAlignment="1">
      <alignment horizontal="center" wrapText="1"/>
    </xf>
    <xf numFmtId="190" fontId="12" fillId="0" borderId="20" xfId="0" applyNumberFormat="1" applyFont="1" applyBorder="1" applyAlignment="1">
      <alignment horizontal="center" wrapText="1"/>
    </xf>
    <xf numFmtId="3" fontId="56" fillId="0" borderId="0" xfId="213" applyNumberFormat="1" applyFont="1" applyFill="1" applyAlignment="1">
      <alignment horizontal="right"/>
    </xf>
    <xf numFmtId="3" fontId="57" fillId="0" borderId="0" xfId="222" applyNumberFormat="1" applyFont="1" applyFill="1" applyAlignment="1">
      <alignment horizontal="right"/>
      <protection/>
    </xf>
    <xf numFmtId="3" fontId="57" fillId="0" borderId="0" xfId="213" applyNumberFormat="1" applyFont="1" applyFill="1" applyAlignment="1">
      <alignment horizontal="right"/>
    </xf>
    <xf numFmtId="3" fontId="56" fillId="0" borderId="0" xfId="222" applyNumberFormat="1" applyFont="1" applyFill="1" applyAlignment="1">
      <alignment horizontal="right"/>
      <protection/>
    </xf>
    <xf numFmtId="3" fontId="6" fillId="0" borderId="0" xfId="0" applyNumberFormat="1" applyFont="1" applyFill="1" applyAlignment="1">
      <alignment horizontal="right"/>
    </xf>
    <xf numFmtId="3" fontId="57" fillId="0" borderId="21" xfId="214" applyNumberFormat="1" applyFont="1" applyFill="1" applyBorder="1" applyAlignment="1">
      <alignment horizontal="right"/>
    </xf>
    <xf numFmtId="3" fontId="57" fillId="0" borderId="0" xfId="214" applyNumberFormat="1" applyFont="1" applyFill="1" applyBorder="1" applyAlignment="1">
      <alignment horizontal="right"/>
    </xf>
    <xf numFmtId="3" fontId="56" fillId="0" borderId="0" xfId="214" applyNumberFormat="1" applyFont="1" applyFill="1" applyBorder="1" applyAlignment="1">
      <alignment horizontal="right"/>
    </xf>
    <xf numFmtId="3" fontId="57" fillId="0" borderId="22" xfId="214" applyNumberFormat="1" applyFont="1" applyFill="1" applyBorder="1" applyAlignment="1">
      <alignment horizontal="right"/>
    </xf>
    <xf numFmtId="3" fontId="7" fillId="0" borderId="0" xfId="222" applyNumberFormat="1" applyFont="1" applyFill="1" applyBorder="1" applyAlignment="1">
      <alignment horizontal="right"/>
      <protection/>
    </xf>
    <xf numFmtId="3" fontId="8" fillId="0" borderId="0" xfId="214" applyNumberFormat="1" applyFont="1" applyFill="1" applyBorder="1" applyAlignment="1">
      <alignment horizontal="right"/>
    </xf>
    <xf numFmtId="3" fontId="8" fillId="0" borderId="21" xfId="214" applyNumberFormat="1" applyFont="1" applyFill="1" applyBorder="1" applyAlignment="1">
      <alignment horizontal="right"/>
    </xf>
    <xf numFmtId="0" fontId="8" fillId="0" borderId="0" xfId="221" applyFont="1" applyFill="1" applyBorder="1" applyAlignment="1">
      <alignment horizontal="left" vertical="center" wrapText="1"/>
      <protection/>
    </xf>
    <xf numFmtId="49" fontId="7" fillId="0" borderId="0" xfId="221" applyNumberFormat="1" applyFont="1" applyFill="1" applyBorder="1" applyAlignment="1">
      <alignment horizontal="left" wrapText="1"/>
      <protection/>
    </xf>
    <xf numFmtId="0" fontId="7" fillId="46" borderId="0" xfId="220" applyFont="1" applyFill="1" applyAlignment="1">
      <alignment wrapText="1"/>
      <protection/>
    </xf>
    <xf numFmtId="0" fontId="8" fillId="0" borderId="0" xfId="220" applyFont="1" applyFill="1" applyBorder="1" applyAlignment="1">
      <alignment wrapText="1"/>
      <protection/>
    </xf>
    <xf numFmtId="37" fontId="56" fillId="0" borderId="0" xfId="213" applyNumberFormat="1" applyFont="1" applyFill="1" applyBorder="1" applyAlignment="1">
      <alignment/>
    </xf>
    <xf numFmtId="188" fontId="7" fillId="0" borderId="0" xfId="222" applyNumberFormat="1" applyFont="1" applyFill="1" applyAlignment="1">
      <alignment vertical="center"/>
      <protection/>
    </xf>
    <xf numFmtId="188" fontId="56" fillId="0" borderId="0" xfId="222" applyNumberFormat="1" applyFont="1" applyFill="1" applyAlignment="1">
      <alignment vertical="center"/>
      <protection/>
    </xf>
    <xf numFmtId="188" fontId="57" fillId="0" borderId="0" xfId="222" applyNumberFormat="1" applyFont="1" applyFill="1" applyAlignment="1">
      <alignment vertical="center"/>
      <protection/>
    </xf>
    <xf numFmtId="188" fontId="8" fillId="0" borderId="22" xfId="297" applyNumberFormat="1" applyFont="1" applyFill="1" applyBorder="1" applyAlignment="1">
      <alignment vertical="center"/>
    </xf>
    <xf numFmtId="0" fontId="15" fillId="0" borderId="0" xfId="0" applyFont="1" applyFill="1" applyAlignment="1">
      <alignment/>
    </xf>
    <xf numFmtId="0" fontId="7" fillId="0" borderId="0" xfId="221" applyFont="1" applyFill="1" applyBorder="1" applyAlignment="1">
      <alignment vertical="center"/>
      <protection/>
    </xf>
    <xf numFmtId="188" fontId="57" fillId="0" borderId="0" xfId="297" applyNumberFormat="1" applyFont="1" applyFill="1" applyBorder="1" applyAlignment="1">
      <alignment vertical="center"/>
    </xf>
    <xf numFmtId="0" fontId="56" fillId="0" borderId="0" xfId="221" applyFont="1" applyFill="1" applyBorder="1" applyAlignment="1">
      <alignment vertical="center"/>
      <protection/>
    </xf>
    <xf numFmtId="188" fontId="56" fillId="0" borderId="0" xfId="222" applyNumberFormat="1" applyFont="1" applyFill="1" applyAlignment="1">
      <alignment vertical="center" wrapText="1"/>
      <protection/>
    </xf>
    <xf numFmtId="188" fontId="56" fillId="0" borderId="0" xfId="222" applyNumberFormat="1" applyFont="1" applyFill="1" applyBorder="1" applyAlignment="1">
      <alignment vertical="center"/>
      <protection/>
    </xf>
    <xf numFmtId="188" fontId="8" fillId="0" borderId="0" xfId="297" applyNumberFormat="1" applyFont="1" applyFill="1" applyBorder="1" applyAlignment="1">
      <alignment vertical="center"/>
    </xf>
    <xf numFmtId="188" fontId="5" fillId="0" borderId="21" xfId="0" applyNumberFormat="1" applyFont="1" applyFill="1" applyBorder="1" applyAlignment="1">
      <alignment vertical="center"/>
    </xf>
    <xf numFmtId="188" fontId="5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7" fillId="0" borderId="0" xfId="220" applyFont="1" applyFill="1">
      <alignment/>
      <protection/>
    </xf>
    <xf numFmtId="0" fontId="8" fillId="0" borderId="20" xfId="219" applyFont="1" applyBorder="1" applyAlignment="1">
      <alignment horizontal="right" vertical="top"/>
      <protection/>
    </xf>
    <xf numFmtId="0" fontId="8" fillId="0" borderId="20" xfId="219" applyFont="1" applyBorder="1" applyAlignment="1">
      <alignment horizontal="center" vertical="top" wrapText="1"/>
      <protection/>
    </xf>
    <xf numFmtId="0" fontId="8" fillId="0" borderId="20" xfId="219" applyFont="1" applyBorder="1" applyAlignment="1">
      <alignment vertical="top"/>
      <protection/>
    </xf>
    <xf numFmtId="0" fontId="7" fillId="0" borderId="20" xfId="219" applyFont="1" applyBorder="1" applyAlignment="1">
      <alignment vertical="top"/>
      <protection/>
    </xf>
    <xf numFmtId="0" fontId="8" fillId="0" borderId="20" xfId="0" applyFont="1" applyBorder="1" applyAlignment="1">
      <alignment vertical="top"/>
    </xf>
    <xf numFmtId="0" fontId="7" fillId="0" borderId="20" xfId="219" applyFont="1" applyBorder="1" applyAlignment="1">
      <alignment horizontal="left" vertical="top" wrapText="1"/>
      <protection/>
    </xf>
    <xf numFmtId="0" fontId="7" fillId="0" borderId="20" xfId="219" applyFont="1" applyBorder="1" applyAlignment="1" quotePrefix="1">
      <alignment horizontal="left" vertical="top" wrapText="1"/>
      <protection/>
    </xf>
    <xf numFmtId="0" fontId="8" fillId="0" borderId="0" xfId="0" applyFont="1" applyBorder="1" applyAlignment="1">
      <alignment/>
    </xf>
    <xf numFmtId="3" fontId="7" fillId="0" borderId="0" xfId="219" applyNumberFormat="1" applyFont="1" applyBorder="1">
      <alignment/>
      <protection/>
    </xf>
    <xf numFmtId="3" fontId="8" fillId="0" borderId="0" xfId="219" applyNumberFormat="1" applyFont="1" applyBorder="1">
      <alignment/>
      <protection/>
    </xf>
    <xf numFmtId="0" fontId="7" fillId="0" borderId="0" xfId="219" applyFont="1" applyBorder="1">
      <alignment/>
      <protection/>
    </xf>
    <xf numFmtId="3" fontId="0" fillId="0" borderId="0" xfId="219" applyNumberFormat="1" applyFont="1" applyBorder="1">
      <alignment/>
      <protection/>
    </xf>
    <xf numFmtId="0" fontId="7" fillId="0" borderId="0" xfId="219" applyFont="1" applyBorder="1" applyAlignment="1" quotePrefix="1">
      <alignment horizontal="left" wrapText="1"/>
      <protection/>
    </xf>
    <xf numFmtId="188" fontId="8" fillId="0" borderId="0" xfId="222" applyNumberFormat="1" applyFont="1" applyFill="1" applyBorder="1" applyAlignment="1">
      <alignment horizontal="right"/>
      <protection/>
    </xf>
    <xf numFmtId="3" fontId="8" fillId="0" borderId="0" xfId="222" applyNumberFormat="1" applyFont="1" applyFill="1" applyBorder="1" applyAlignment="1">
      <alignment horizontal="right"/>
      <protection/>
    </xf>
    <xf numFmtId="3" fontId="56" fillId="46" borderId="0" xfId="213" applyNumberFormat="1" applyFont="1" applyFill="1" applyAlignment="1">
      <alignment horizontal="right"/>
    </xf>
    <xf numFmtId="188" fontId="7" fillId="0" borderId="20" xfId="222" applyNumberFormat="1" applyFont="1" applyFill="1" applyBorder="1" applyAlignment="1">
      <alignment horizontal="right"/>
      <protection/>
    </xf>
    <xf numFmtId="3" fontId="7" fillId="0" borderId="20" xfId="222" applyNumberFormat="1" applyFont="1" applyFill="1" applyBorder="1" applyAlignment="1">
      <alignment horizontal="right"/>
      <protection/>
    </xf>
    <xf numFmtId="3" fontId="0" fillId="0" borderId="20" xfId="219" applyNumberFormat="1" applyFont="1" applyBorder="1">
      <alignment/>
      <protection/>
    </xf>
    <xf numFmtId="188" fontId="56" fillId="46" borderId="0" xfId="222" applyNumberFormat="1" applyFont="1" applyFill="1" applyAlignment="1">
      <alignment horizontal="right"/>
      <protection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7" fillId="0" borderId="20" xfId="0" applyFont="1" applyBorder="1" applyAlignment="1">
      <alignment horizontal="center" vertical="center" wrapText="1"/>
    </xf>
    <xf numFmtId="0" fontId="14" fillId="0" borderId="0" xfId="0" applyFont="1" applyAlignment="1">
      <alignment horizontal="justify" vertical="center"/>
    </xf>
    <xf numFmtId="0" fontId="14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188" fontId="7" fillId="46" borderId="0" xfId="222" applyNumberFormat="1" applyFont="1" applyFill="1" applyAlignment="1">
      <alignment horizontal="right"/>
      <protection/>
    </xf>
    <xf numFmtId="188" fontId="57" fillId="0" borderId="21" xfId="222" applyNumberFormat="1" applyFont="1" applyFill="1" applyBorder="1" applyAlignment="1">
      <alignment vertical="center"/>
      <protection/>
    </xf>
    <xf numFmtId="3" fontId="8" fillId="0" borderId="20" xfId="219" applyNumberFormat="1" applyFont="1" applyBorder="1">
      <alignment/>
      <protection/>
    </xf>
    <xf numFmtId="0" fontId="6" fillId="0" borderId="0" xfId="280" applyFont="1">
      <alignment/>
      <protection/>
    </xf>
    <xf numFmtId="0" fontId="7" fillId="0" borderId="0" xfId="0" applyFont="1" applyAlignment="1">
      <alignment horizontal="left" vertical="center"/>
    </xf>
    <xf numFmtId="0" fontId="8" fillId="47" borderId="23" xfId="0" applyFont="1" applyFill="1" applyBorder="1" applyAlignment="1" applyProtection="1">
      <alignment horizontal="center" vertical="center" wrapText="1"/>
      <protection/>
    </xf>
    <xf numFmtId="0" fontId="8" fillId="47" borderId="24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3" fontId="56" fillId="46" borderId="0" xfId="222" applyNumberFormat="1" applyFont="1" applyFill="1" applyAlignment="1">
      <alignment horizontal="right" wrapText="1"/>
      <protection/>
    </xf>
    <xf numFmtId="3" fontId="8" fillId="0" borderId="0" xfId="0" applyNumberFormat="1" applyFont="1" applyAlignment="1">
      <alignment horizontal="right"/>
    </xf>
    <xf numFmtId="188" fontId="7" fillId="46" borderId="0" xfId="297" applyNumberFormat="1" applyFont="1" applyFill="1" applyBorder="1" applyAlignment="1">
      <alignment/>
    </xf>
    <xf numFmtId="188" fontId="56" fillId="46" borderId="0" xfId="222" applyNumberFormat="1" applyFont="1" applyFill="1" applyAlignment="1">
      <alignment horizontal="right" vertical="center"/>
      <protection/>
    </xf>
    <xf numFmtId="3" fontId="7" fillId="0" borderId="20" xfId="219" applyNumberFormat="1" applyFont="1" applyBorder="1">
      <alignment/>
      <protection/>
    </xf>
    <xf numFmtId="0" fontId="8" fillId="0" borderId="20" xfId="215" applyFont="1" applyBorder="1" applyAlignment="1">
      <alignment vertical="top" wrapText="1"/>
      <protection/>
    </xf>
    <xf numFmtId="0" fontId="7" fillId="0" borderId="20" xfId="221" applyFont="1" applyFill="1" applyBorder="1" applyAlignment="1">
      <alignment/>
      <protection/>
    </xf>
    <xf numFmtId="0" fontId="7" fillId="0" borderId="20" xfId="215" applyFont="1" applyBorder="1" applyAlignment="1">
      <alignment horizontal="left" vertical="top"/>
      <protection/>
    </xf>
    <xf numFmtId="0" fontId="7" fillId="0" borderId="20" xfId="215" applyFont="1" applyBorder="1" applyAlignment="1">
      <alignment horizontal="left" wrapText="1"/>
      <protection/>
    </xf>
    <xf numFmtId="0" fontId="7" fillId="46" borderId="25" xfId="215" applyFont="1" applyFill="1" applyBorder="1" applyAlignment="1">
      <alignment horizontal="left" wrapText="1"/>
      <protection/>
    </xf>
    <xf numFmtId="0" fontId="8" fillId="0" borderId="20" xfId="215" applyFont="1" applyBorder="1" applyAlignment="1">
      <alignment horizontal="left" vertical="top"/>
      <protection/>
    </xf>
    <xf numFmtId="0" fontId="7" fillId="0" borderId="20" xfId="222" applyFont="1" applyFill="1" applyBorder="1" applyAlignment="1">
      <alignment wrapText="1"/>
      <protection/>
    </xf>
    <xf numFmtId="0" fontId="7" fillId="46" borderId="20" xfId="215" applyFont="1" applyFill="1" applyBorder="1" applyAlignment="1">
      <alignment horizontal="left" wrapText="1"/>
      <protection/>
    </xf>
    <xf numFmtId="2" fontId="7" fillId="46" borderId="20" xfId="215" applyNumberFormat="1" applyFont="1" applyFill="1" applyBorder="1" applyAlignment="1">
      <alignment horizontal="left" wrapText="1"/>
      <protection/>
    </xf>
    <xf numFmtId="0" fontId="7" fillId="0" borderId="26" xfId="215" applyFont="1" applyBorder="1" applyAlignment="1">
      <alignment horizontal="left"/>
      <protection/>
    </xf>
    <xf numFmtId="0" fontId="8" fillId="0" borderId="20" xfId="215" applyFont="1" applyBorder="1" applyAlignment="1">
      <alignment vertical="top"/>
      <protection/>
    </xf>
    <xf numFmtId="0" fontId="7" fillId="0" borderId="20" xfId="215" applyFont="1" applyBorder="1" applyAlignment="1">
      <alignment/>
      <protection/>
    </xf>
    <xf numFmtId="0" fontId="7" fillId="46" borderId="20" xfId="215" applyFont="1" applyFill="1" applyBorder="1" applyAlignment="1">
      <alignment/>
      <protection/>
    </xf>
    <xf numFmtId="0" fontId="7" fillId="0" borderId="20" xfId="215" applyFont="1" applyBorder="1" applyAlignment="1">
      <alignment vertical="top"/>
      <protection/>
    </xf>
    <xf numFmtId="0" fontId="7" fillId="0" borderId="26" xfId="215" applyFont="1" applyBorder="1" applyAlignment="1">
      <alignment/>
      <protection/>
    </xf>
    <xf numFmtId="0" fontId="7" fillId="46" borderId="27" xfId="215" applyFont="1" applyFill="1" applyBorder="1" applyAlignment="1">
      <alignment/>
      <protection/>
    </xf>
    <xf numFmtId="0" fontId="7" fillId="0" borderId="20" xfId="215" applyFont="1" applyBorder="1" applyAlignment="1">
      <alignment horizontal="left"/>
      <protection/>
    </xf>
    <xf numFmtId="0" fontId="7" fillId="0" borderId="20" xfId="215" applyFont="1" applyBorder="1" applyAlignment="1">
      <alignment vertical="top" wrapText="1"/>
      <protection/>
    </xf>
    <xf numFmtId="0" fontId="7" fillId="0" borderId="20" xfId="215" applyFont="1" applyBorder="1" applyAlignment="1">
      <alignment wrapText="1"/>
      <protection/>
    </xf>
    <xf numFmtId="0" fontId="8" fillId="0" borderId="20" xfId="215" applyFont="1" applyBorder="1" applyAlignment="1">
      <alignment/>
      <protection/>
    </xf>
    <xf numFmtId="188" fontId="8" fillId="0" borderId="20" xfId="216" applyNumberFormat="1" applyFont="1" applyFill="1" applyBorder="1" applyAlignment="1">
      <alignment/>
      <protection/>
    </xf>
    <xf numFmtId="188" fontId="7" fillId="0" borderId="20" xfId="215" applyNumberFormat="1" applyFont="1" applyFill="1" applyBorder="1" applyAlignment="1">
      <alignment/>
      <protection/>
    </xf>
    <xf numFmtId="188" fontId="8" fillId="0" borderId="28" xfId="216" applyNumberFormat="1" applyFont="1" applyFill="1" applyBorder="1" applyAlignment="1">
      <alignment/>
      <protection/>
    </xf>
    <xf numFmtId="188" fontId="8" fillId="46" borderId="28" xfId="216" applyNumberFormat="1" applyFont="1" applyFill="1" applyBorder="1" applyAlignment="1">
      <alignment/>
      <protection/>
    </xf>
    <xf numFmtId="188" fontId="8" fillId="0" borderId="27" xfId="215" applyNumberFormat="1" applyFont="1" applyFill="1" applyBorder="1" applyAlignment="1">
      <alignment/>
      <protection/>
    </xf>
    <xf numFmtId="188" fontId="7" fillId="0" borderId="28" xfId="215" applyNumberFormat="1" applyFont="1" applyFill="1" applyBorder="1" applyAlignment="1">
      <alignment/>
      <protection/>
    </xf>
    <xf numFmtId="188" fontId="8" fillId="0" borderId="27" xfId="215" applyNumberFormat="1" applyFont="1" applyFill="1" applyBorder="1" applyAlignment="1">
      <alignment horizontal="right"/>
      <protection/>
    </xf>
    <xf numFmtId="188" fontId="8" fillId="0" borderId="20" xfId="215" applyNumberFormat="1" applyFont="1" applyFill="1" applyBorder="1" applyAlignment="1">
      <alignment horizontal="right"/>
      <protection/>
    </xf>
    <xf numFmtId="0" fontId="7" fillId="0" borderId="0" xfId="215" applyFont="1" applyBorder="1" applyAlignment="1">
      <alignment vertical="top" wrapText="1"/>
      <protection/>
    </xf>
    <xf numFmtId="0" fontId="7" fillId="0" borderId="0" xfId="215" applyFont="1" applyBorder="1" applyAlignment="1">
      <alignment vertical="top"/>
      <protection/>
    </xf>
    <xf numFmtId="188" fontId="8" fillId="46" borderId="26" xfId="216" applyNumberFormat="1" applyFont="1" applyFill="1" applyBorder="1" applyAlignment="1">
      <alignment/>
      <protection/>
    </xf>
    <xf numFmtId="188" fontId="8" fillId="46" borderId="29" xfId="216" applyNumberFormat="1" applyFont="1" applyFill="1" applyBorder="1" applyAlignment="1">
      <alignment/>
      <protection/>
    </xf>
    <xf numFmtId="188" fontId="8" fillId="46" borderId="20" xfId="216" applyNumberFormat="1" applyFont="1" applyFill="1" applyBorder="1" applyAlignment="1">
      <alignment/>
      <protection/>
    </xf>
    <xf numFmtId="0" fontId="0" fillId="0" borderId="20" xfId="0" applyBorder="1" applyAlignment="1">
      <alignment/>
    </xf>
    <xf numFmtId="0" fontId="8" fillId="0" borderId="20" xfId="0" applyFont="1" applyBorder="1" applyAlignment="1">
      <alignment horizontal="center" vertical="top" wrapText="1"/>
    </xf>
    <xf numFmtId="0" fontId="14" fillId="0" borderId="20" xfId="0" applyFont="1" applyFill="1" applyBorder="1" applyAlignment="1">
      <alignment horizontal="justify" vertical="center" wrapText="1"/>
    </xf>
    <xf numFmtId="0" fontId="14" fillId="46" borderId="20" xfId="0" applyFont="1" applyFill="1" applyBorder="1" applyAlignment="1">
      <alignment horizontal="justify" vertical="center" wrapText="1"/>
    </xf>
    <xf numFmtId="188" fontId="8" fillId="0" borderId="20" xfId="0" applyNumberFormat="1" applyFont="1" applyBorder="1" applyAlignment="1">
      <alignment/>
    </xf>
    <xf numFmtId="3" fontId="8" fillId="0" borderId="20" xfId="0" applyNumberFormat="1" applyFont="1" applyBorder="1" applyAlignment="1">
      <alignment/>
    </xf>
    <xf numFmtId="0" fontId="14" fillId="0" borderId="20" xfId="0" applyFont="1" applyBorder="1" applyAlignment="1">
      <alignment horizontal="justify" vertical="center"/>
    </xf>
    <xf numFmtId="0" fontId="14" fillId="0" borderId="20" xfId="0" applyFont="1" applyFill="1" applyBorder="1" applyAlignment="1">
      <alignment horizontal="justify" vertical="center"/>
    </xf>
    <xf numFmtId="3" fontId="7" fillId="46" borderId="0" xfId="213" applyNumberFormat="1" applyFont="1" applyFill="1" applyAlignment="1">
      <alignment horizontal="right" wrapText="1"/>
    </xf>
    <xf numFmtId="3" fontId="56" fillId="46" borderId="0" xfId="213" applyNumberFormat="1" applyFont="1" applyFill="1" applyAlignment="1">
      <alignment horizontal="right" wrapText="1"/>
    </xf>
    <xf numFmtId="188" fontId="7" fillId="46" borderId="0" xfId="222" applyNumberFormat="1" applyFont="1" applyFill="1" applyAlignment="1">
      <alignment horizontal="right" wrapText="1"/>
      <protection/>
    </xf>
    <xf numFmtId="188" fontId="56" fillId="46" borderId="0" xfId="222" applyNumberFormat="1" applyFont="1" applyFill="1" applyAlignment="1">
      <alignment horizontal="right" wrapText="1"/>
      <protection/>
    </xf>
    <xf numFmtId="3" fontId="7" fillId="46" borderId="0" xfId="222" applyNumberFormat="1" applyFont="1" applyFill="1" applyAlignment="1">
      <alignment horizontal="right" wrapText="1"/>
      <protection/>
    </xf>
    <xf numFmtId="0" fontId="58" fillId="0" borderId="0" xfId="0" applyFont="1" applyAlignment="1">
      <alignment/>
    </xf>
    <xf numFmtId="188" fontId="7" fillId="46" borderId="0" xfId="222" applyNumberFormat="1" applyFont="1" applyFill="1" applyAlignment="1">
      <alignment horizontal="right" vertical="center" wrapText="1"/>
      <protection/>
    </xf>
    <xf numFmtId="188" fontId="56" fillId="46" borderId="0" xfId="222" applyNumberFormat="1" applyFont="1" applyFill="1" applyAlignment="1">
      <alignment horizontal="right" vertical="center" wrapText="1"/>
      <protection/>
    </xf>
    <xf numFmtId="3" fontId="7" fillId="46" borderId="30" xfId="213" applyNumberFormat="1" applyFont="1" applyFill="1" applyBorder="1" applyAlignment="1">
      <alignment horizontal="right" wrapText="1"/>
    </xf>
    <xf numFmtId="0" fontId="59" fillId="0" borderId="0" xfId="0" applyFont="1" applyAlignment="1">
      <alignment horizontal="left" vertical="center"/>
    </xf>
    <xf numFmtId="0" fontId="59" fillId="0" borderId="0" xfId="0" applyFont="1" applyAlignment="1">
      <alignment horizontal="left" vertical="center" wrapText="1"/>
    </xf>
    <xf numFmtId="188" fontId="7" fillId="46" borderId="30" xfId="222" applyNumberFormat="1" applyFont="1" applyFill="1" applyBorder="1" applyAlignment="1">
      <alignment horizontal="right"/>
      <protection/>
    </xf>
    <xf numFmtId="188" fontId="56" fillId="46" borderId="30" xfId="222" applyNumberFormat="1" applyFont="1" applyFill="1" applyBorder="1" applyAlignment="1">
      <alignment horizontal="right"/>
      <protection/>
    </xf>
    <xf numFmtId="0" fontId="60" fillId="0" borderId="0" xfId="0" applyFont="1" applyAlignment="1">
      <alignment horizontal="left" vertical="center"/>
    </xf>
    <xf numFmtId="0" fontId="59" fillId="0" borderId="0" xfId="0" applyFont="1" applyAlignment="1">
      <alignment wrapText="1"/>
    </xf>
    <xf numFmtId="188" fontId="7" fillId="46" borderId="21" xfId="297" applyNumberFormat="1" applyFont="1" applyFill="1" applyBorder="1" applyAlignment="1">
      <alignment vertical="center"/>
    </xf>
    <xf numFmtId="188" fontId="7" fillId="0" borderId="20" xfId="216" applyNumberFormat="1" applyFont="1" applyFill="1" applyBorder="1" applyAlignment="1">
      <alignment/>
      <protection/>
    </xf>
    <xf numFmtId="0" fontId="18" fillId="0" borderId="0" xfId="0" applyFont="1" applyAlignment="1">
      <alignment/>
    </xf>
    <xf numFmtId="0" fontId="8" fillId="0" borderId="0" xfId="215" applyFont="1" applyBorder="1" applyAlignment="1">
      <alignment vertical="top"/>
      <protection/>
    </xf>
    <xf numFmtId="0" fontId="7" fillId="0" borderId="0" xfId="215" applyFont="1" applyBorder="1" applyAlignment="1">
      <alignment horizontal="left" vertical="top"/>
      <protection/>
    </xf>
    <xf numFmtId="0" fontId="7" fillId="0" borderId="0" xfId="215" applyFont="1" applyBorder="1" applyAlignment="1">
      <alignment horizontal="left" vertical="top" wrapText="1"/>
      <protection/>
    </xf>
    <xf numFmtId="0" fontId="8" fillId="0" borderId="0" xfId="215" applyFont="1" applyBorder="1" applyAlignment="1">
      <alignment horizontal="left" vertical="top"/>
      <protection/>
    </xf>
    <xf numFmtId="0" fontId="7" fillId="0" borderId="0" xfId="221" applyFont="1" applyBorder="1" applyAlignment="1">
      <alignment horizontal="left" wrapText="1"/>
      <protection/>
    </xf>
    <xf numFmtId="2" fontId="7" fillId="0" borderId="0" xfId="215" applyNumberFormat="1" applyFont="1" applyBorder="1" applyAlignment="1">
      <alignment horizontal="left" vertical="top" wrapText="1"/>
      <protection/>
    </xf>
    <xf numFmtId="0" fontId="7" fillId="0" borderId="0" xfId="0" applyFont="1" applyBorder="1" applyAlignment="1">
      <alignment/>
    </xf>
    <xf numFmtId="0" fontId="8" fillId="47" borderId="0" xfId="0" applyFont="1" applyFill="1" applyAlignment="1" applyProtection="1">
      <alignment horizontal="center" vertical="center"/>
      <protection/>
    </xf>
    <xf numFmtId="0" fontId="7" fillId="47" borderId="0" xfId="0" applyFont="1" applyFill="1" applyAlignment="1" applyProtection="1">
      <alignment vertical="center"/>
      <protection/>
    </xf>
    <xf numFmtId="0" fontId="7" fillId="47" borderId="0" xfId="0" applyFont="1" applyFill="1" applyAlignment="1" applyProtection="1">
      <alignment horizontal="center" vertical="center"/>
      <protection/>
    </xf>
    <xf numFmtId="0" fontId="7" fillId="47" borderId="31" xfId="0" applyFont="1" applyFill="1" applyBorder="1" applyAlignment="1" applyProtection="1">
      <alignment vertical="center" wrapText="1"/>
      <protection/>
    </xf>
    <xf numFmtId="0" fontId="7" fillId="47" borderId="32" xfId="0" applyFont="1" applyFill="1" applyBorder="1" applyAlignment="1" applyProtection="1">
      <alignment vertical="center" wrapText="1"/>
      <protection/>
    </xf>
    <xf numFmtId="0" fontId="7" fillId="47" borderId="32" xfId="0" applyFont="1" applyFill="1" applyBorder="1" applyAlignment="1" applyProtection="1">
      <alignment vertical="center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7" fillId="47" borderId="33" xfId="0" applyFont="1" applyFill="1" applyBorder="1" applyAlignment="1" applyProtection="1">
      <alignment vertical="center" wrapText="1"/>
      <protection/>
    </xf>
    <xf numFmtId="0" fontId="7" fillId="47" borderId="34" xfId="0" applyFont="1" applyFill="1" applyBorder="1" applyAlignment="1" applyProtection="1">
      <alignment horizontal="center" vertical="center"/>
      <protection/>
    </xf>
    <xf numFmtId="0" fontId="7" fillId="47" borderId="35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197" fontId="7" fillId="47" borderId="36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wrapText="1"/>
    </xf>
    <xf numFmtId="188" fontId="6" fillId="0" borderId="0" xfId="0" applyNumberFormat="1" applyFont="1" applyFill="1" applyAlignment="1">
      <alignment horizontal="right"/>
    </xf>
    <xf numFmtId="188" fontId="6" fillId="46" borderId="0" xfId="0" applyNumberFormat="1" applyFont="1" applyFill="1" applyAlignment="1">
      <alignment/>
    </xf>
    <xf numFmtId="188" fontId="6" fillId="46" borderId="0" xfId="297" applyNumberFormat="1" applyFont="1" applyFill="1" applyAlignment="1">
      <alignment/>
    </xf>
    <xf numFmtId="188" fontId="6" fillId="0" borderId="0" xfId="297" applyNumberFormat="1" applyFont="1" applyFill="1" applyAlignment="1">
      <alignment/>
    </xf>
    <xf numFmtId="192" fontId="6" fillId="0" borderId="0" xfId="0" applyNumberFormat="1" applyFont="1" applyFill="1" applyAlignment="1">
      <alignment/>
    </xf>
    <xf numFmtId="202" fontId="6" fillId="0" borderId="0" xfId="297" applyNumberFormat="1" applyFont="1" applyFill="1" applyAlignment="1">
      <alignment/>
    </xf>
    <xf numFmtId="0" fontId="14" fillId="0" borderId="2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19" xfId="0" applyFont="1" applyBorder="1" applyAlignment="1">
      <alignment horizontal="center" wrapText="1"/>
    </xf>
    <xf numFmtId="0" fontId="0" fillId="0" borderId="19" xfId="0" applyFont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13" fillId="0" borderId="0" xfId="219" applyFont="1" applyAlignment="1">
      <alignment horizontal="center" vertical="center" wrapText="1"/>
      <protection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8" fillId="0" borderId="0" xfId="0" applyFont="1" applyAlignment="1">
      <alignment horizontal="justify" vertical="center"/>
    </xf>
    <xf numFmtId="0" fontId="18" fillId="0" borderId="0" xfId="0" applyFont="1" applyAlignment="1">
      <alignment/>
    </xf>
    <xf numFmtId="0" fontId="7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justify" vertical="center" wrapText="1"/>
    </xf>
    <xf numFmtId="0" fontId="8" fillId="47" borderId="0" xfId="0" applyFont="1" applyFill="1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/>
    </xf>
    <xf numFmtId="3" fontId="6" fillId="0" borderId="0" xfId="0" applyNumberFormat="1" applyFont="1" applyFill="1" applyAlignment="1">
      <alignment/>
    </xf>
    <xf numFmtId="188" fontId="6" fillId="46" borderId="21" xfId="0" applyNumberFormat="1" applyFont="1" applyFill="1" applyBorder="1" applyAlignment="1">
      <alignment vertical="center"/>
    </xf>
    <xf numFmtId="192" fontId="7" fillId="46" borderId="0" xfId="297" applyNumberFormat="1" applyFont="1" applyFill="1" applyBorder="1" applyAlignment="1">
      <alignment/>
    </xf>
    <xf numFmtId="188" fontId="0" fillId="0" borderId="20" xfId="216" applyNumberFormat="1" applyFont="1" applyFill="1" applyBorder="1" applyAlignment="1">
      <alignment/>
      <protection/>
    </xf>
    <xf numFmtId="3" fontId="11" fillId="0" borderId="20" xfId="280" applyNumberFormat="1" applyFont="1" applyBorder="1">
      <alignment/>
      <protection/>
    </xf>
    <xf numFmtId="3" fontId="11" fillId="0" borderId="20" xfId="280" applyNumberFormat="1" applyFont="1" applyBorder="1" applyAlignment="1">
      <alignment horizontal="right"/>
      <protection/>
    </xf>
    <xf numFmtId="188" fontId="0" fillId="0" borderId="37" xfId="216" applyNumberFormat="1" applyFont="1" applyFill="1" applyBorder="1" applyAlignment="1">
      <alignment/>
      <protection/>
    </xf>
    <xf numFmtId="3" fontId="0" fillId="0" borderId="20" xfId="216" applyNumberFormat="1" applyFont="1" applyFill="1" applyBorder="1" applyAlignment="1">
      <alignment/>
      <protection/>
    </xf>
    <xf numFmtId="188" fontId="0" fillId="46" borderId="20" xfId="216" applyNumberFormat="1" applyFont="1" applyFill="1" applyBorder="1" applyAlignment="1">
      <alignment/>
      <protection/>
    </xf>
    <xf numFmtId="188" fontId="0" fillId="0" borderId="26" xfId="216" applyNumberFormat="1" applyFont="1" applyFill="1" applyBorder="1" applyAlignment="1">
      <alignment/>
      <protection/>
    </xf>
    <xf numFmtId="188" fontId="0" fillId="46" borderId="26" xfId="216" applyNumberFormat="1" applyFont="1" applyFill="1" applyBorder="1" applyAlignment="1">
      <alignment/>
      <protection/>
    </xf>
    <xf numFmtId="188" fontId="0" fillId="46" borderId="37" xfId="216" applyNumberFormat="1" applyFont="1" applyFill="1" applyBorder="1" applyAlignment="1">
      <alignment/>
      <protection/>
    </xf>
    <xf numFmtId="188" fontId="0" fillId="46" borderId="26" xfId="216" applyNumberFormat="1" applyFont="1" applyFill="1" applyBorder="1" applyAlignment="1">
      <alignment horizontal="right"/>
      <protection/>
    </xf>
    <xf numFmtId="3" fontId="0" fillId="46" borderId="20" xfId="216" applyNumberFormat="1" applyFont="1" applyFill="1" applyBorder="1" applyAlignment="1">
      <alignment/>
      <protection/>
    </xf>
    <xf numFmtId="3" fontId="0" fillId="46" borderId="20" xfId="216" applyNumberFormat="1" applyFont="1" applyFill="1" applyBorder="1" applyAlignment="1">
      <alignment horizontal="right"/>
      <protection/>
    </xf>
    <xf numFmtId="0" fontId="7" fillId="46" borderId="0" xfId="0" applyFont="1" applyFill="1" applyBorder="1" applyAlignment="1">
      <alignment/>
    </xf>
    <xf numFmtId="188" fontId="0" fillId="46" borderId="0" xfId="216" applyNumberFormat="1" applyFont="1" applyFill="1" applyBorder="1" applyAlignment="1">
      <alignment/>
      <protection/>
    </xf>
    <xf numFmtId="3" fontId="0" fillId="46" borderId="0" xfId="216" applyNumberFormat="1" applyFont="1" applyFill="1" applyBorder="1" applyAlignment="1">
      <alignment/>
      <protection/>
    </xf>
    <xf numFmtId="3" fontId="0" fillId="46" borderId="0" xfId="216" applyNumberFormat="1" applyFont="1" applyFill="1" applyBorder="1" applyAlignment="1">
      <alignment horizontal="right"/>
      <protection/>
    </xf>
    <xf numFmtId="188" fontId="0" fillId="46" borderId="0" xfId="216" applyNumberFormat="1" applyFont="1" applyFill="1" applyBorder="1" applyAlignment="1">
      <alignment horizontal="right"/>
      <protection/>
    </xf>
    <xf numFmtId="197" fontId="7" fillId="47" borderId="38" xfId="0" applyNumberFormat="1" applyFont="1" applyFill="1" applyBorder="1" applyAlignment="1" applyProtection="1">
      <alignment horizontal="center" vertical="center"/>
      <protection/>
    </xf>
    <xf numFmtId="10" fontId="7" fillId="0" borderId="38" xfId="0" applyNumberFormat="1" applyFont="1" applyFill="1" applyBorder="1" applyAlignment="1" applyProtection="1">
      <alignment horizontal="center" vertical="center"/>
      <protection/>
    </xf>
    <xf numFmtId="197" fontId="16" fillId="47" borderId="39" xfId="0" applyNumberFormat="1" applyFont="1" applyFill="1" applyBorder="1" applyAlignment="1" applyProtection="1">
      <alignment horizontal="center" vertical="center" wrapText="1"/>
      <protection/>
    </xf>
    <xf numFmtId="200" fontId="7" fillId="0" borderId="20" xfId="0" applyNumberFormat="1" applyFont="1" applyBorder="1" applyAlignment="1">
      <alignment horizontal="center" vertical="center"/>
    </xf>
    <xf numFmtId="0" fontId="14" fillId="0" borderId="40" xfId="0" applyFont="1" applyFill="1" applyBorder="1" applyAlignment="1">
      <alignment horizontal="left" vertical="center" wrapText="1"/>
    </xf>
    <xf numFmtId="0" fontId="14" fillId="0" borderId="41" xfId="0" applyFont="1" applyFill="1" applyBorder="1" applyAlignment="1">
      <alignment horizontal="justify" vertical="center"/>
    </xf>
  </cellXfs>
  <cellStyles count="288">
    <cellStyle name="Normal" xfId="0"/>
    <cellStyle name="20% — акцент1" xfId="15"/>
    <cellStyle name="20% — акцент1 10" xfId="16"/>
    <cellStyle name="20% - Акцент1 2" xfId="17"/>
    <cellStyle name="20% — акцент1 2" xfId="18"/>
    <cellStyle name="20% — акцент1 3" xfId="19"/>
    <cellStyle name="20% — акцент1 4" xfId="20"/>
    <cellStyle name="20% — акцент1 5" xfId="21"/>
    <cellStyle name="20% — акцент1 6" xfId="22"/>
    <cellStyle name="20% — акцент1 7" xfId="23"/>
    <cellStyle name="20% — акцент1 8" xfId="24"/>
    <cellStyle name="20% — акцент1 9" xfId="25"/>
    <cellStyle name="20% — акцент2" xfId="26"/>
    <cellStyle name="20% — акцент2 10" xfId="27"/>
    <cellStyle name="20% - Акцент2 2" xfId="28"/>
    <cellStyle name="20% — акцент2 2" xfId="29"/>
    <cellStyle name="20% — акцент2 3" xfId="30"/>
    <cellStyle name="20% — акцент2 4" xfId="31"/>
    <cellStyle name="20% — акцент2 5" xfId="32"/>
    <cellStyle name="20% — акцент2 6" xfId="33"/>
    <cellStyle name="20% — акцент2 7" xfId="34"/>
    <cellStyle name="20% — акцент2 8" xfId="35"/>
    <cellStyle name="20% — акцент2 9" xfId="36"/>
    <cellStyle name="20% — акцент3" xfId="37"/>
    <cellStyle name="20% — акцент3 10" xfId="38"/>
    <cellStyle name="20% - Акцент3 2" xfId="39"/>
    <cellStyle name="20% — акцент3 2" xfId="40"/>
    <cellStyle name="20% — акцент3 3" xfId="41"/>
    <cellStyle name="20% — акцент3 4" xfId="42"/>
    <cellStyle name="20% — акцент3 5" xfId="43"/>
    <cellStyle name="20% — акцент3 6" xfId="44"/>
    <cellStyle name="20% — акцент3 7" xfId="45"/>
    <cellStyle name="20% — акцент3 8" xfId="46"/>
    <cellStyle name="20% — акцент3 9" xfId="47"/>
    <cellStyle name="20% — акцент4" xfId="48"/>
    <cellStyle name="20% — акцент4 10" xfId="49"/>
    <cellStyle name="20% - Акцент4 2" xfId="50"/>
    <cellStyle name="20% — акцент4 2" xfId="51"/>
    <cellStyle name="20% — акцент4 3" xfId="52"/>
    <cellStyle name="20% — акцент4 4" xfId="53"/>
    <cellStyle name="20% — акцент4 5" xfId="54"/>
    <cellStyle name="20% — акцент4 6" xfId="55"/>
    <cellStyle name="20% — акцент4 7" xfId="56"/>
    <cellStyle name="20% — акцент4 8" xfId="57"/>
    <cellStyle name="20% — акцент4 9" xfId="58"/>
    <cellStyle name="20% — акцент5" xfId="59"/>
    <cellStyle name="20% — акцент5 10" xfId="60"/>
    <cellStyle name="20% - Акцент5 2" xfId="61"/>
    <cellStyle name="20% — акцент5 2" xfId="62"/>
    <cellStyle name="20% — акцент5 3" xfId="63"/>
    <cellStyle name="20% — акцент5 4" xfId="64"/>
    <cellStyle name="20% — акцент5 5" xfId="65"/>
    <cellStyle name="20% — акцент5 6" xfId="66"/>
    <cellStyle name="20% — акцент5 7" xfId="67"/>
    <cellStyle name="20% — акцент5 8" xfId="68"/>
    <cellStyle name="20% — акцент5 9" xfId="69"/>
    <cellStyle name="20% — акцент6" xfId="70"/>
    <cellStyle name="20% — акцент6 10" xfId="71"/>
    <cellStyle name="20% - Акцент6 2" xfId="72"/>
    <cellStyle name="20% — акцент6 2" xfId="73"/>
    <cellStyle name="20% — акцент6 3" xfId="74"/>
    <cellStyle name="20% — акцент6 4" xfId="75"/>
    <cellStyle name="20% — акцент6 5" xfId="76"/>
    <cellStyle name="20% — акцент6 6" xfId="77"/>
    <cellStyle name="20% — акцент6 7" xfId="78"/>
    <cellStyle name="20% — акцент6 8" xfId="79"/>
    <cellStyle name="20% — акцент6 9" xfId="80"/>
    <cellStyle name="40% — акцент1" xfId="81"/>
    <cellStyle name="40% — акцент1 10" xfId="82"/>
    <cellStyle name="40% - Акцент1 2" xfId="83"/>
    <cellStyle name="40% — акцент1 2" xfId="84"/>
    <cellStyle name="40% — акцент1 3" xfId="85"/>
    <cellStyle name="40% — акцент1 4" xfId="86"/>
    <cellStyle name="40% — акцент1 5" xfId="87"/>
    <cellStyle name="40% — акцент1 6" xfId="88"/>
    <cellStyle name="40% — акцент1 7" xfId="89"/>
    <cellStyle name="40% — акцент1 8" xfId="90"/>
    <cellStyle name="40% — акцент1 9" xfId="91"/>
    <cellStyle name="40% — акцент2" xfId="92"/>
    <cellStyle name="40% — акцент2 10" xfId="93"/>
    <cellStyle name="40% - Акцент2 2" xfId="94"/>
    <cellStyle name="40% — акцент2 2" xfId="95"/>
    <cellStyle name="40% — акцент2 3" xfId="96"/>
    <cellStyle name="40% — акцент2 4" xfId="97"/>
    <cellStyle name="40% — акцент2 5" xfId="98"/>
    <cellStyle name="40% — акцент2 6" xfId="99"/>
    <cellStyle name="40% — акцент2 7" xfId="100"/>
    <cellStyle name="40% — акцент2 8" xfId="101"/>
    <cellStyle name="40% — акцент2 9" xfId="102"/>
    <cellStyle name="40% — акцент3" xfId="103"/>
    <cellStyle name="40% — акцент3 10" xfId="104"/>
    <cellStyle name="40% - Акцент3 2" xfId="105"/>
    <cellStyle name="40% — акцент3 2" xfId="106"/>
    <cellStyle name="40% — акцент3 3" xfId="107"/>
    <cellStyle name="40% — акцент3 4" xfId="108"/>
    <cellStyle name="40% — акцент3 5" xfId="109"/>
    <cellStyle name="40% — акцент3 6" xfId="110"/>
    <cellStyle name="40% — акцент3 7" xfId="111"/>
    <cellStyle name="40% — акцент3 8" xfId="112"/>
    <cellStyle name="40% — акцент3 9" xfId="113"/>
    <cellStyle name="40% — акцент4" xfId="114"/>
    <cellStyle name="40% — акцент4 10" xfId="115"/>
    <cellStyle name="40% - Акцент4 2" xfId="116"/>
    <cellStyle name="40% — акцент4 2" xfId="117"/>
    <cellStyle name="40% — акцент4 3" xfId="118"/>
    <cellStyle name="40% — акцент4 4" xfId="119"/>
    <cellStyle name="40% — акцент4 5" xfId="120"/>
    <cellStyle name="40% — акцент4 6" xfId="121"/>
    <cellStyle name="40% — акцент4 7" xfId="122"/>
    <cellStyle name="40% — акцент4 8" xfId="123"/>
    <cellStyle name="40% — акцент4 9" xfId="124"/>
    <cellStyle name="40% — акцент5" xfId="125"/>
    <cellStyle name="40% — акцент5 10" xfId="126"/>
    <cellStyle name="40% - Акцент5 2" xfId="127"/>
    <cellStyle name="40% — акцент5 2" xfId="128"/>
    <cellStyle name="40% — акцент5 3" xfId="129"/>
    <cellStyle name="40% — акцент5 4" xfId="130"/>
    <cellStyle name="40% — акцент5 5" xfId="131"/>
    <cellStyle name="40% — акцент5 6" xfId="132"/>
    <cellStyle name="40% — акцент5 7" xfId="133"/>
    <cellStyle name="40% — акцент5 8" xfId="134"/>
    <cellStyle name="40% — акцент5 9" xfId="135"/>
    <cellStyle name="40% — акцент6" xfId="136"/>
    <cellStyle name="40% — акцент6 10" xfId="137"/>
    <cellStyle name="40% - Акцент6 2" xfId="138"/>
    <cellStyle name="40% — акцент6 2" xfId="139"/>
    <cellStyle name="40% — акцент6 3" xfId="140"/>
    <cellStyle name="40% — акцент6 4" xfId="141"/>
    <cellStyle name="40% — акцент6 5" xfId="142"/>
    <cellStyle name="40% — акцент6 6" xfId="143"/>
    <cellStyle name="40% — акцент6 7" xfId="144"/>
    <cellStyle name="40% — акцент6 8" xfId="145"/>
    <cellStyle name="40% — акцент6 9" xfId="146"/>
    <cellStyle name="60% — акцент1" xfId="147"/>
    <cellStyle name="60% — акцент1 10" xfId="148"/>
    <cellStyle name="60% - Акцент1 2" xfId="149"/>
    <cellStyle name="60% — акцент1 2" xfId="150"/>
    <cellStyle name="60% — акцент1 3" xfId="151"/>
    <cellStyle name="60% — акцент1 4" xfId="152"/>
    <cellStyle name="60% — акцент1 5" xfId="153"/>
    <cellStyle name="60% — акцент1 6" xfId="154"/>
    <cellStyle name="60% — акцент1 7" xfId="155"/>
    <cellStyle name="60% — акцент1 8" xfId="156"/>
    <cellStyle name="60% — акцент1 9" xfId="157"/>
    <cellStyle name="60% — акцент2" xfId="158"/>
    <cellStyle name="60% — акцент2 10" xfId="159"/>
    <cellStyle name="60% - Акцент2 2" xfId="160"/>
    <cellStyle name="60% — акцент2 2" xfId="161"/>
    <cellStyle name="60% — акцент2 3" xfId="162"/>
    <cellStyle name="60% — акцент2 4" xfId="163"/>
    <cellStyle name="60% — акцент2 5" xfId="164"/>
    <cellStyle name="60% — акцент2 6" xfId="165"/>
    <cellStyle name="60% — акцент2 7" xfId="166"/>
    <cellStyle name="60% — акцент2 8" xfId="167"/>
    <cellStyle name="60% — акцент2 9" xfId="168"/>
    <cellStyle name="60% — акцент3" xfId="169"/>
    <cellStyle name="60% — акцент3 10" xfId="170"/>
    <cellStyle name="60% - Акцент3 2" xfId="171"/>
    <cellStyle name="60% — акцент3 2" xfId="172"/>
    <cellStyle name="60% — акцент3 3" xfId="173"/>
    <cellStyle name="60% — акцент3 4" xfId="174"/>
    <cellStyle name="60% — акцент3 5" xfId="175"/>
    <cellStyle name="60% — акцент3 6" xfId="176"/>
    <cellStyle name="60% — акцент3 7" xfId="177"/>
    <cellStyle name="60% — акцент3 8" xfId="178"/>
    <cellStyle name="60% — акцент3 9" xfId="179"/>
    <cellStyle name="60% — акцент4" xfId="180"/>
    <cellStyle name="60% — акцент4 10" xfId="181"/>
    <cellStyle name="60% - Акцент4 2" xfId="182"/>
    <cellStyle name="60% — акцент4 2" xfId="183"/>
    <cellStyle name="60% — акцент4 3" xfId="184"/>
    <cellStyle name="60% — акцент4 4" xfId="185"/>
    <cellStyle name="60% — акцент4 5" xfId="186"/>
    <cellStyle name="60% — акцент4 6" xfId="187"/>
    <cellStyle name="60% — акцент4 7" xfId="188"/>
    <cellStyle name="60% — акцент4 8" xfId="189"/>
    <cellStyle name="60% — акцент4 9" xfId="190"/>
    <cellStyle name="60% — акцент5" xfId="191"/>
    <cellStyle name="60% — акцент5 10" xfId="192"/>
    <cellStyle name="60% - Акцент5 2" xfId="193"/>
    <cellStyle name="60% — акцент5 2" xfId="194"/>
    <cellStyle name="60% — акцент5 3" xfId="195"/>
    <cellStyle name="60% — акцент5 4" xfId="196"/>
    <cellStyle name="60% — акцент5 5" xfId="197"/>
    <cellStyle name="60% — акцент5 6" xfId="198"/>
    <cellStyle name="60% — акцент5 7" xfId="199"/>
    <cellStyle name="60% — акцент5 8" xfId="200"/>
    <cellStyle name="60% — акцент5 9" xfId="201"/>
    <cellStyle name="60% — акцент6" xfId="202"/>
    <cellStyle name="60% — акцент6 10" xfId="203"/>
    <cellStyle name="60% - Акцент6 2" xfId="204"/>
    <cellStyle name="60% — акцент6 2" xfId="205"/>
    <cellStyle name="60% — акцент6 3" xfId="206"/>
    <cellStyle name="60% — акцент6 4" xfId="207"/>
    <cellStyle name="60% — акцент6 5" xfId="208"/>
    <cellStyle name="60% — акцент6 6" xfId="209"/>
    <cellStyle name="60% — акцент6 7" xfId="210"/>
    <cellStyle name="60% — акцент6 8" xfId="211"/>
    <cellStyle name="60% — акцент6 9" xfId="212"/>
    <cellStyle name="Comma_2231 IAS Financial Statements - Sep-30, 2001" xfId="213"/>
    <cellStyle name="Comma_ATF_31.11.07_F2_14 January 2008" xfId="214"/>
    <cellStyle name="Normal 2 2" xfId="215"/>
    <cellStyle name="Normal 2 2 2" xfId="216"/>
    <cellStyle name="Normal 6" xfId="217"/>
    <cellStyle name="Normal_ATF Bank_2008_M_Securities_WP_DI" xfId="218"/>
    <cellStyle name="Normal_CAP" xfId="219"/>
    <cellStyle name="Normal_JSCB Kyrgyzstan_2005_TB" xfId="220"/>
    <cellStyle name="Normal_Worksheet in   Fs" xfId="221"/>
    <cellStyle name="Normal_Worksheet in (C) 2243 IAS Transformation schedule 2003 &amp; Notes to FS - info for Memo" xfId="222"/>
    <cellStyle name="Normal_Worksheet in TB LS Blank Leadsheet Excel Template - Used by Trial Balance to Create Leadsheets" xfId="223"/>
    <cellStyle name="Акцент1" xfId="224"/>
    <cellStyle name="Акцент1 2" xfId="225"/>
    <cellStyle name="Акцент1 3" xfId="226"/>
    <cellStyle name="Акцент2" xfId="227"/>
    <cellStyle name="Акцент2 2" xfId="228"/>
    <cellStyle name="Акцент2 3" xfId="229"/>
    <cellStyle name="Акцент3" xfId="230"/>
    <cellStyle name="Акцент3 2" xfId="231"/>
    <cellStyle name="Акцент3 3" xfId="232"/>
    <cellStyle name="Акцент4" xfId="233"/>
    <cellStyle name="Акцент4 2" xfId="234"/>
    <cellStyle name="Акцент4 3" xfId="235"/>
    <cellStyle name="Акцент5" xfId="236"/>
    <cellStyle name="Акцент5 2" xfId="237"/>
    <cellStyle name="Акцент5 3" xfId="238"/>
    <cellStyle name="Акцент6" xfId="239"/>
    <cellStyle name="Акцент6 2" xfId="240"/>
    <cellStyle name="Акцент6 3" xfId="241"/>
    <cellStyle name="Ввод " xfId="242"/>
    <cellStyle name="Ввод  2" xfId="243"/>
    <cellStyle name="Ввод  3" xfId="244"/>
    <cellStyle name="Вывод" xfId="245"/>
    <cellStyle name="Вывод 2" xfId="246"/>
    <cellStyle name="Вывод 3" xfId="247"/>
    <cellStyle name="Вычисление" xfId="248"/>
    <cellStyle name="Вычисление 2" xfId="249"/>
    <cellStyle name="Вычисление 3" xfId="250"/>
    <cellStyle name="Currency" xfId="251"/>
    <cellStyle name="Currency [0]" xfId="252"/>
    <cellStyle name="Заголовок 1" xfId="253"/>
    <cellStyle name="Заголовок 1 2" xfId="254"/>
    <cellStyle name="Заголовок 1 3" xfId="255"/>
    <cellStyle name="Заголовок 2" xfId="256"/>
    <cellStyle name="Заголовок 2 2" xfId="257"/>
    <cellStyle name="Заголовок 2 3" xfId="258"/>
    <cellStyle name="Заголовок 3" xfId="259"/>
    <cellStyle name="Заголовок 3 2" xfId="260"/>
    <cellStyle name="Заголовок 3 3" xfId="261"/>
    <cellStyle name="Заголовок 4" xfId="262"/>
    <cellStyle name="Заголовок 4 2" xfId="263"/>
    <cellStyle name="Заголовок 4 3" xfId="264"/>
    <cellStyle name="Итог" xfId="265"/>
    <cellStyle name="Итог 2" xfId="266"/>
    <cellStyle name="Итог 3" xfId="267"/>
    <cellStyle name="Контрольная ячейка" xfId="268"/>
    <cellStyle name="Контрольная ячейка 2" xfId="269"/>
    <cellStyle name="Контрольная ячейка 3" xfId="270"/>
    <cellStyle name="Название" xfId="271"/>
    <cellStyle name="Название 2" xfId="272"/>
    <cellStyle name="Название 3" xfId="273"/>
    <cellStyle name="Название 4" xfId="274"/>
    <cellStyle name="Нейтральный" xfId="275"/>
    <cellStyle name="Нейтральный 2" xfId="276"/>
    <cellStyle name="Нейтральный 3" xfId="277"/>
    <cellStyle name="Обычный 2" xfId="278"/>
    <cellStyle name="Обычный 3" xfId="279"/>
    <cellStyle name="Обычный 4" xfId="280"/>
    <cellStyle name="Плохой" xfId="281"/>
    <cellStyle name="Плохой 2" xfId="282"/>
    <cellStyle name="Плохой 3" xfId="283"/>
    <cellStyle name="Пояснение" xfId="284"/>
    <cellStyle name="Пояснение 2" xfId="285"/>
    <cellStyle name="Пояснение 3" xfId="286"/>
    <cellStyle name="Примечание" xfId="287"/>
    <cellStyle name="Примечание 2" xfId="288"/>
    <cellStyle name="Примечание 3" xfId="289"/>
    <cellStyle name="Percent" xfId="290"/>
    <cellStyle name="Связанная ячейка" xfId="291"/>
    <cellStyle name="Связанная ячейка 2" xfId="292"/>
    <cellStyle name="Связанная ячейка 3" xfId="293"/>
    <cellStyle name="Текст предупреждения" xfId="294"/>
    <cellStyle name="Текст предупреждения 2" xfId="295"/>
    <cellStyle name="Текст предупреждения 3" xfId="296"/>
    <cellStyle name="Comma" xfId="297"/>
    <cellStyle name="Comma [0]" xfId="298"/>
    <cellStyle name="Хороший" xfId="299"/>
    <cellStyle name="Хороший 2" xfId="300"/>
    <cellStyle name="Хороший 3" xfId="3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workbookViewId="0" topLeftCell="A55">
      <selection activeCell="A70" sqref="A70"/>
    </sheetView>
  </sheetViews>
  <sheetFormatPr defaultColWidth="9.140625" defaultRowHeight="12.75"/>
  <cols>
    <col min="1" max="1" width="61.00390625" style="23" bestFit="1" customWidth="1"/>
    <col min="2" max="2" width="20.57421875" style="18" customWidth="1"/>
    <col min="3" max="3" width="23.00390625" style="18" customWidth="1"/>
    <col min="4" max="4" width="25.57421875" style="26" bestFit="1" customWidth="1"/>
    <col min="5" max="5" width="13.7109375" style="26" customWidth="1"/>
    <col min="6" max="6" width="11.00390625" style="23" bestFit="1" customWidth="1"/>
    <col min="7" max="7" width="11.57421875" style="23" bestFit="1" customWidth="1"/>
    <col min="8" max="16384" width="9.140625" style="23" customWidth="1"/>
  </cols>
  <sheetData>
    <row r="1" spans="1:4" ht="14.25">
      <c r="A1" s="205" t="s">
        <v>194</v>
      </c>
      <c r="B1" s="206"/>
      <c r="C1" s="206"/>
      <c r="D1" s="207"/>
    </row>
    <row r="2" spans="1:5" ht="15" thickBot="1">
      <c r="A2" s="208"/>
      <c r="B2" s="208"/>
      <c r="C2" s="208"/>
      <c r="D2" s="209"/>
      <c r="E2" s="10"/>
    </row>
    <row r="3" spans="4:5" ht="15">
      <c r="D3" s="22"/>
      <c r="E3" s="22"/>
    </row>
    <row r="4" spans="1:5" ht="12.75" customHeight="1">
      <c r="A4" s="1"/>
      <c r="B4" s="2"/>
      <c r="C4" s="36"/>
      <c r="D4" s="2"/>
      <c r="E4" s="27"/>
    </row>
    <row r="5" spans="1:5" ht="15">
      <c r="A5" s="11"/>
      <c r="B5" s="12" t="s">
        <v>195</v>
      </c>
      <c r="C5" s="12" t="s">
        <v>196</v>
      </c>
      <c r="D5" s="12" t="s">
        <v>170</v>
      </c>
      <c r="E5" s="12"/>
    </row>
    <row r="6" spans="1:4" ht="15.75" thickBot="1">
      <c r="A6" s="37" t="s">
        <v>2</v>
      </c>
      <c r="B6" s="4" t="s">
        <v>1</v>
      </c>
      <c r="C6" s="4" t="s">
        <v>1</v>
      </c>
      <c r="D6" s="4" t="s">
        <v>1</v>
      </c>
    </row>
    <row r="7" spans="2:4" ht="15">
      <c r="B7" s="12"/>
      <c r="C7" s="12"/>
      <c r="D7" s="12"/>
    </row>
    <row r="8" spans="1:4" ht="15">
      <c r="A8" s="28" t="s">
        <v>65</v>
      </c>
      <c r="B8" s="57"/>
      <c r="C8" s="57"/>
      <c r="D8" s="35"/>
    </row>
    <row r="9" spans="1:4" ht="14.25">
      <c r="A9" s="13" t="s">
        <v>3</v>
      </c>
      <c r="B9" s="160">
        <v>2765486</v>
      </c>
      <c r="C9" s="161">
        <v>2127631</v>
      </c>
      <c r="D9" s="160">
        <v>3265493.69</v>
      </c>
    </row>
    <row r="10" spans="1:4" ht="14.25">
      <c r="A10" s="23" t="s">
        <v>4</v>
      </c>
      <c r="B10" s="160">
        <v>1341757</v>
      </c>
      <c r="C10" s="161">
        <v>1045917</v>
      </c>
      <c r="D10" s="160">
        <v>680601</v>
      </c>
    </row>
    <row r="11" spans="1:4" ht="14.25">
      <c r="A11" s="23" t="s">
        <v>5</v>
      </c>
      <c r="B11" s="160">
        <v>2060470</v>
      </c>
      <c r="C11" s="161">
        <v>598845</v>
      </c>
      <c r="D11" s="160">
        <v>1072807</v>
      </c>
    </row>
    <row r="12" spans="1:4" ht="14.25">
      <c r="A12" s="23" t="s">
        <v>144</v>
      </c>
      <c r="B12" s="162">
        <v>-5493</v>
      </c>
      <c r="C12" s="163">
        <v>-5011</v>
      </c>
      <c r="D12" s="162">
        <v>-5310</v>
      </c>
    </row>
    <row r="13" spans="1:5" s="25" customFormat="1" ht="15">
      <c r="A13" s="25" t="s">
        <v>145</v>
      </c>
      <c r="B13" s="43">
        <f>SUM(B11:B12)</f>
        <v>2054977</v>
      </c>
      <c r="C13" s="43">
        <f>C11+C12</f>
        <v>593834</v>
      </c>
      <c r="D13" s="43">
        <f>SUM(D11:D12)</f>
        <v>1067497</v>
      </c>
      <c r="E13" s="22"/>
    </row>
    <row r="14" spans="1:4" ht="15">
      <c r="A14" s="28" t="s">
        <v>6</v>
      </c>
      <c r="B14" s="42">
        <f>B9+B10+B13</f>
        <v>6162220</v>
      </c>
      <c r="C14" s="42">
        <f>C9+C10+C13</f>
        <v>3767382</v>
      </c>
      <c r="D14" s="42">
        <f>D9+D10+D13</f>
        <v>5013591.6899999995</v>
      </c>
    </row>
    <row r="15" spans="1:4" ht="14.25">
      <c r="A15" s="13" t="s">
        <v>66</v>
      </c>
      <c r="B15" s="164">
        <v>807801</v>
      </c>
      <c r="C15" s="114">
        <v>1207399</v>
      </c>
      <c r="D15" s="164">
        <v>802795</v>
      </c>
    </row>
    <row r="16" spans="1:4" ht="28.5">
      <c r="A16" s="13" t="s">
        <v>67</v>
      </c>
      <c r="B16" s="160">
        <v>88973</v>
      </c>
      <c r="C16" s="161">
        <v>70366</v>
      </c>
      <c r="D16" s="160">
        <v>87494</v>
      </c>
    </row>
    <row r="17" spans="1:4" ht="28.5">
      <c r="A17" s="13" t="s">
        <v>68</v>
      </c>
      <c r="B17" s="160">
        <v>283659</v>
      </c>
      <c r="C17" s="161">
        <v>323842</v>
      </c>
      <c r="D17" s="160">
        <v>307447</v>
      </c>
    </row>
    <row r="18" spans="1:7" ht="14.25">
      <c r="A18" s="23" t="s">
        <v>69</v>
      </c>
      <c r="B18" s="162">
        <v>-93</v>
      </c>
      <c r="C18" s="163">
        <v>-6613</v>
      </c>
      <c r="D18" s="162">
        <v>-5370</v>
      </c>
      <c r="G18" s="24"/>
    </row>
    <row r="19" spans="1:7" ht="30">
      <c r="A19" s="28" t="s">
        <v>70</v>
      </c>
      <c r="B19" s="42">
        <f>B17+B18</f>
        <v>283566</v>
      </c>
      <c r="C19" s="42">
        <f>C17+C18</f>
        <v>317229</v>
      </c>
      <c r="D19" s="42">
        <f>D17+D18</f>
        <v>302077</v>
      </c>
      <c r="G19" s="24"/>
    </row>
    <row r="20" spans="1:7" ht="14.25">
      <c r="A20" s="31" t="s">
        <v>71</v>
      </c>
      <c r="B20" s="160">
        <v>9289096</v>
      </c>
      <c r="C20" s="161">
        <f>7690285+13775</f>
        <v>7704060</v>
      </c>
      <c r="D20" s="160">
        <v>8439171</v>
      </c>
      <c r="G20" s="24"/>
    </row>
    <row r="21" spans="1:7" ht="14.25">
      <c r="A21" s="23" t="s">
        <v>69</v>
      </c>
      <c r="B21" s="162">
        <v>-429519</v>
      </c>
      <c r="C21" s="163">
        <v>-464401</v>
      </c>
      <c r="D21" s="162">
        <v>-419932</v>
      </c>
      <c r="G21" s="24"/>
    </row>
    <row r="22" spans="1:7" ht="15">
      <c r="A22" s="53" t="s">
        <v>72</v>
      </c>
      <c r="B22" s="43">
        <f>B20+B21</f>
        <v>8859577</v>
      </c>
      <c r="C22" s="43">
        <f>C20+C21</f>
        <v>7239659</v>
      </c>
      <c r="D22" s="43">
        <f>D20+D21</f>
        <v>8019239</v>
      </c>
      <c r="G22" s="24"/>
    </row>
    <row r="23" spans="1:4" ht="15">
      <c r="A23" s="53" t="s">
        <v>7</v>
      </c>
      <c r="B23" s="42">
        <f>B19+B22</f>
        <v>9143143</v>
      </c>
      <c r="C23" s="42">
        <f>C19+C22</f>
        <v>7556888</v>
      </c>
      <c r="D23" s="42">
        <f>D19+D22</f>
        <v>8321316</v>
      </c>
    </row>
    <row r="24" spans="1:4" ht="57.75" customHeight="1">
      <c r="A24" s="13" t="s">
        <v>9</v>
      </c>
      <c r="B24" s="163">
        <v>0</v>
      </c>
      <c r="C24" s="163">
        <v>0</v>
      </c>
      <c r="D24" s="162">
        <v>4526</v>
      </c>
    </row>
    <row r="25" spans="1:4" ht="13.5" customHeight="1">
      <c r="A25" s="54" t="s">
        <v>10</v>
      </c>
      <c r="B25" s="162">
        <v>0</v>
      </c>
      <c r="C25" s="163">
        <v>100471</v>
      </c>
      <c r="D25" s="162">
        <v>0</v>
      </c>
    </row>
    <row r="26" spans="1:6" ht="15">
      <c r="A26" s="23" t="s">
        <v>11</v>
      </c>
      <c r="B26" s="160">
        <v>765018</v>
      </c>
      <c r="C26" s="161">
        <v>553307</v>
      </c>
      <c r="D26" s="160">
        <f>545464+33796</f>
        <v>579260</v>
      </c>
      <c r="E26" s="14"/>
      <c r="F26" s="24"/>
    </row>
    <row r="27" spans="1:6" ht="15">
      <c r="A27" s="165" t="s">
        <v>171</v>
      </c>
      <c r="B27" s="160">
        <v>36461</v>
      </c>
      <c r="C27" s="163">
        <v>0</v>
      </c>
      <c r="D27" s="160">
        <v>33796</v>
      </c>
      <c r="E27" s="14"/>
      <c r="F27" s="24"/>
    </row>
    <row r="28" spans="1:6" ht="15">
      <c r="A28" s="23" t="s">
        <v>12</v>
      </c>
      <c r="B28" s="160">
        <v>445484</v>
      </c>
      <c r="C28" s="161">
        <v>461004</v>
      </c>
      <c r="D28" s="160">
        <f>537736-33796</f>
        <v>503940</v>
      </c>
      <c r="E28" s="14"/>
      <c r="F28" s="24"/>
    </row>
    <row r="29" spans="1:4" ht="14.25">
      <c r="A29" s="13"/>
      <c r="B29" s="44"/>
      <c r="C29" s="45"/>
      <c r="D29" s="44"/>
    </row>
    <row r="30" spans="1:4" ht="15.75" thickBot="1">
      <c r="A30" s="28" t="s">
        <v>13</v>
      </c>
      <c r="B30" s="46">
        <f>B14+B15+B16+B23+B24+B25+B26+B27+B28</f>
        <v>17449100</v>
      </c>
      <c r="C30" s="46">
        <f>C14+C15+C16+C23+C24+C25+C26+C27+C28</f>
        <v>13716817</v>
      </c>
      <c r="D30" s="46">
        <f>D14+D15+D16+D23+D24+D25+D26++D27+D28</f>
        <v>15346718.69</v>
      </c>
    </row>
    <row r="31" spans="1:4" ht="15.75" thickTop="1">
      <c r="A31" s="28"/>
      <c r="B31" s="47"/>
      <c r="C31" s="45"/>
      <c r="D31" s="45"/>
    </row>
    <row r="32" spans="1:4" ht="15">
      <c r="A32" s="28" t="s">
        <v>73</v>
      </c>
      <c r="B32" s="48"/>
      <c r="C32" s="45"/>
      <c r="D32" s="45"/>
    </row>
    <row r="33" spans="1:4" ht="14.25">
      <c r="A33" s="13" t="s">
        <v>74</v>
      </c>
      <c r="B33" s="41"/>
      <c r="C33" s="41"/>
      <c r="D33" s="41"/>
    </row>
    <row r="34" spans="1:4" ht="28.5">
      <c r="A34" s="55" t="s">
        <v>75</v>
      </c>
      <c r="B34" s="160">
        <v>531360</v>
      </c>
      <c r="C34" s="161">
        <v>470279</v>
      </c>
      <c r="D34" s="160">
        <v>710215</v>
      </c>
    </row>
    <row r="35" spans="1:4" ht="14.25">
      <c r="A35" s="23" t="s">
        <v>76</v>
      </c>
      <c r="B35" s="164">
        <v>12513060</v>
      </c>
      <c r="C35" s="114">
        <v>9564708</v>
      </c>
      <c r="D35" s="164">
        <v>10490012</v>
      </c>
    </row>
    <row r="36" spans="1:4" ht="14.25">
      <c r="A36" s="23" t="s">
        <v>77</v>
      </c>
      <c r="B36" s="160">
        <v>1540568</v>
      </c>
      <c r="C36" s="161">
        <v>1331846</v>
      </c>
      <c r="D36" s="160">
        <v>1595868</v>
      </c>
    </row>
    <row r="37" spans="1:4" ht="14.25">
      <c r="A37" s="23" t="s">
        <v>78</v>
      </c>
      <c r="B37" s="160">
        <v>4700</v>
      </c>
      <c r="C37" s="161">
        <v>5196</v>
      </c>
      <c r="D37" s="160">
        <v>0</v>
      </c>
    </row>
    <row r="38" spans="1:5" ht="15">
      <c r="A38" s="23" t="s">
        <v>14</v>
      </c>
      <c r="B38" s="160">
        <f>15355+9134</f>
        <v>24489</v>
      </c>
      <c r="C38" s="161">
        <f>15855+11070</f>
        <v>26925</v>
      </c>
      <c r="D38" s="160">
        <v>19587</v>
      </c>
      <c r="E38" s="14"/>
    </row>
    <row r="39" spans="1:4" ht="57">
      <c r="A39" s="13" t="s">
        <v>9</v>
      </c>
      <c r="B39" s="166">
        <v>106479</v>
      </c>
      <c r="C39" s="167">
        <v>40783</v>
      </c>
      <c r="D39" s="166">
        <v>106912</v>
      </c>
    </row>
    <row r="40" spans="1:4" ht="14.25">
      <c r="A40" s="165" t="s">
        <v>172</v>
      </c>
      <c r="B40" s="166"/>
      <c r="C40" s="167">
        <v>0</v>
      </c>
      <c r="D40" s="117">
        <v>0</v>
      </c>
    </row>
    <row r="41" spans="1:4" ht="14.25">
      <c r="A41" s="165" t="s">
        <v>173</v>
      </c>
      <c r="B41" s="166">
        <v>38160</v>
      </c>
      <c r="C41" s="167">
        <v>0</v>
      </c>
      <c r="D41" s="166">
        <v>39356</v>
      </c>
    </row>
    <row r="42" spans="1:4" ht="12.75" customHeight="1">
      <c r="A42" s="23" t="s">
        <v>15</v>
      </c>
      <c r="B42" s="224">
        <v>433126</v>
      </c>
      <c r="C42" s="224">
        <v>418011</v>
      </c>
      <c r="D42" s="88">
        <v>277714</v>
      </c>
    </row>
    <row r="43" spans="1:4" ht="14.25">
      <c r="A43" s="29"/>
      <c r="B43" s="44"/>
      <c r="C43" s="45"/>
      <c r="D43" s="45"/>
    </row>
    <row r="44" spans="1:4" ht="15">
      <c r="A44" s="28" t="s">
        <v>16</v>
      </c>
      <c r="B44" s="49">
        <f>SUM(B34:B42)</f>
        <v>15191942</v>
      </c>
      <c r="C44" s="49">
        <f>SUM(C34:C42)</f>
        <v>11857748</v>
      </c>
      <c r="D44" s="49">
        <f>SUM(D34:D42)</f>
        <v>13239664</v>
      </c>
    </row>
    <row r="45" spans="1:4" ht="14.25">
      <c r="A45" s="13"/>
      <c r="B45" s="48"/>
      <c r="C45" s="45"/>
      <c r="D45" s="45"/>
    </row>
    <row r="46" spans="1:4" ht="15">
      <c r="A46" s="13" t="s">
        <v>0</v>
      </c>
      <c r="B46" s="115"/>
      <c r="C46" s="41"/>
      <c r="D46" s="41"/>
    </row>
    <row r="47" spans="1:4" ht="14.25">
      <c r="A47" s="13" t="s">
        <v>17</v>
      </c>
      <c r="B47" s="160">
        <v>1936748</v>
      </c>
      <c r="C47" s="161">
        <v>1503474</v>
      </c>
      <c r="D47" s="160">
        <v>1734163</v>
      </c>
    </row>
    <row r="48" spans="1:4" ht="14.25">
      <c r="A48" s="101" t="s">
        <v>119</v>
      </c>
      <c r="B48" s="166">
        <v>0</v>
      </c>
      <c r="C48" s="167">
        <v>0</v>
      </c>
      <c r="D48" s="166">
        <v>0</v>
      </c>
    </row>
    <row r="49" spans="1:5" ht="15">
      <c r="A49" s="23" t="s">
        <v>18</v>
      </c>
      <c r="B49" s="224">
        <v>320410</v>
      </c>
      <c r="C49" s="224">
        <v>355595</v>
      </c>
      <c r="D49" s="168">
        <v>372892</v>
      </c>
      <c r="E49" s="16"/>
    </row>
    <row r="50" spans="1:5" ht="15">
      <c r="A50" s="13"/>
      <c r="B50" s="50"/>
      <c r="C50" s="45"/>
      <c r="D50" s="45"/>
      <c r="E50" s="16"/>
    </row>
    <row r="51" spans="1:5" ht="15">
      <c r="A51" s="30" t="s">
        <v>79</v>
      </c>
      <c r="B51" s="51">
        <f>SUM(B47:B49)</f>
        <v>2257158</v>
      </c>
      <c r="C51" s="51">
        <f>SUM(C47:C49)</f>
        <v>1859069</v>
      </c>
      <c r="D51" s="51">
        <f>SUM(D47:D49)</f>
        <v>2107055</v>
      </c>
      <c r="E51" s="14"/>
    </row>
    <row r="52" spans="1:5" ht="15">
      <c r="A52" s="30"/>
      <c r="B52" s="51"/>
      <c r="C52" s="45"/>
      <c r="D52" s="45"/>
      <c r="E52" s="15"/>
    </row>
    <row r="53" spans="1:4" ht="15.75" thickBot="1">
      <c r="A53" s="56" t="s">
        <v>19</v>
      </c>
      <c r="B53" s="52">
        <f>B44+B51</f>
        <v>17449100</v>
      </c>
      <c r="C53" s="52">
        <f>C44+C51</f>
        <v>13716817</v>
      </c>
      <c r="D53" s="52">
        <f>D44+D51</f>
        <v>15346719</v>
      </c>
    </row>
    <row r="54" ht="15" thickTop="1"/>
    <row r="57" spans="1:3" ht="14.25">
      <c r="A57" s="105" t="s">
        <v>213</v>
      </c>
      <c r="B57" s="23"/>
      <c r="C57" s="23" t="s">
        <v>174</v>
      </c>
    </row>
    <row r="58" spans="1:3" ht="14.25">
      <c r="A58" s="38"/>
      <c r="B58" s="23"/>
      <c r="C58" s="21"/>
    </row>
    <row r="59" spans="1:3" ht="14.25">
      <c r="A59" s="38"/>
      <c r="B59" s="23"/>
      <c r="C59" s="21"/>
    </row>
    <row r="60" spans="1:3" ht="14.25">
      <c r="A60" s="105" t="s">
        <v>20</v>
      </c>
      <c r="B60" s="23"/>
      <c r="C60" s="23" t="s">
        <v>21</v>
      </c>
    </row>
    <row r="61" spans="2:3" ht="14.25">
      <c r="B61" s="17"/>
      <c r="C61" s="17"/>
    </row>
    <row r="63" ht="14.25">
      <c r="A63" s="23" t="s">
        <v>186</v>
      </c>
    </row>
    <row r="64" spans="1:4" ht="42.75">
      <c r="A64" s="197" t="s">
        <v>187</v>
      </c>
      <c r="B64" s="198">
        <v>-14129</v>
      </c>
      <c r="C64" s="198">
        <v>-16056</v>
      </c>
      <c r="D64" s="199">
        <v>-10735</v>
      </c>
    </row>
    <row r="65" spans="1:4" ht="42.75">
      <c r="A65" s="197" t="s">
        <v>188</v>
      </c>
      <c r="B65" s="198">
        <v>-604775</v>
      </c>
      <c r="C65" s="198">
        <v>-452622</v>
      </c>
      <c r="D65" s="198">
        <v>-484179</v>
      </c>
    </row>
    <row r="66" spans="1:4" ht="28.5">
      <c r="A66" s="197" t="s">
        <v>189</v>
      </c>
      <c r="B66" s="198">
        <v>8518</v>
      </c>
      <c r="C66" s="198">
        <v>8766</v>
      </c>
      <c r="D66" s="200">
        <v>8891</v>
      </c>
    </row>
  </sheetData>
  <sheetProtection/>
  <mergeCells count="1">
    <mergeCell ref="A1:D2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9">
      <selection activeCell="A35" sqref="A35"/>
    </sheetView>
  </sheetViews>
  <sheetFormatPr defaultColWidth="9.140625" defaultRowHeight="12.75"/>
  <cols>
    <col min="1" max="1" width="72.140625" style="23" customWidth="1"/>
    <col min="2" max="2" width="20.57421875" style="23" customWidth="1"/>
    <col min="3" max="3" width="23.421875" style="23" customWidth="1"/>
    <col min="4" max="4" width="23.00390625" style="23" customWidth="1"/>
    <col min="5" max="5" width="9.140625" style="23" customWidth="1"/>
    <col min="6" max="6" width="55.00390625" style="23" customWidth="1"/>
    <col min="7" max="16384" width="9.140625" style="23" customWidth="1"/>
  </cols>
  <sheetData>
    <row r="1" spans="1:4" ht="15">
      <c r="A1" s="210"/>
      <c r="B1" s="211"/>
      <c r="C1" s="211"/>
      <c r="D1" s="212"/>
    </row>
    <row r="2" spans="1:4" ht="15">
      <c r="A2" s="210" t="s">
        <v>197</v>
      </c>
      <c r="B2" s="212"/>
      <c r="C2" s="212"/>
      <c r="D2" s="212"/>
    </row>
    <row r="4" spans="1:4" ht="15">
      <c r="A4" s="1"/>
      <c r="B4" s="2"/>
      <c r="C4" s="2"/>
      <c r="D4" s="36"/>
    </row>
    <row r="5" spans="1:3" ht="15">
      <c r="A5" s="1"/>
      <c r="B5" s="12" t="s">
        <v>195</v>
      </c>
      <c r="C5" s="12" t="s">
        <v>196</v>
      </c>
    </row>
    <row r="6" spans="1:3" ht="15.75" thickBot="1">
      <c r="A6" s="3"/>
      <c r="B6" s="4" t="s">
        <v>1</v>
      </c>
      <c r="C6" s="4" t="s">
        <v>1</v>
      </c>
    </row>
    <row r="7" spans="1:3" ht="14.25">
      <c r="A7" s="3"/>
      <c r="B7" s="3"/>
      <c r="C7" s="3"/>
    </row>
    <row r="8" spans="1:5" ht="14.25">
      <c r="A8" s="23" t="s">
        <v>22</v>
      </c>
      <c r="B8" s="106">
        <f>716440-23978</f>
        <v>692462</v>
      </c>
      <c r="C8" s="106">
        <v>630566</v>
      </c>
      <c r="E8" s="3"/>
    </row>
    <row r="9" spans="1:5" ht="14.25">
      <c r="A9" s="23" t="s">
        <v>23</v>
      </c>
      <c r="B9" s="106">
        <v>-173462</v>
      </c>
      <c r="C9" s="106">
        <v>-180395</v>
      </c>
      <c r="E9" s="3"/>
    </row>
    <row r="10" spans="1:5" ht="28.5">
      <c r="A10" s="32" t="s">
        <v>80</v>
      </c>
      <c r="B10" s="60">
        <f>SUM(B8:B9)</f>
        <v>519000</v>
      </c>
      <c r="C10" s="60">
        <f>SUM(C8:C9)</f>
        <v>450171</v>
      </c>
      <c r="E10" s="32"/>
    </row>
    <row r="11" spans="1:5" ht="28.5">
      <c r="A11" s="32" t="s">
        <v>81</v>
      </c>
      <c r="B11" s="24">
        <v>-1068</v>
      </c>
      <c r="C11" s="224">
        <v>-220547</v>
      </c>
      <c r="E11" s="32"/>
    </row>
    <row r="12" spans="1:5" ht="15">
      <c r="A12" s="25" t="s">
        <v>24</v>
      </c>
      <c r="B12" s="61">
        <f>B10+B11</f>
        <v>517932</v>
      </c>
      <c r="C12" s="61">
        <f>C10+C11</f>
        <v>229624</v>
      </c>
      <c r="E12" s="5"/>
    </row>
    <row r="13" spans="1:5" ht="18">
      <c r="A13" s="6"/>
      <c r="B13" s="62"/>
      <c r="C13" s="63"/>
      <c r="E13" s="6"/>
    </row>
    <row r="14" spans="1:5" ht="14.25">
      <c r="A14" s="23" t="s">
        <v>31</v>
      </c>
      <c r="B14" s="106">
        <v>243003</v>
      </c>
      <c r="C14" s="106">
        <v>201513</v>
      </c>
      <c r="E14" s="7"/>
    </row>
    <row r="15" spans="1:5" ht="14.25">
      <c r="A15" s="23" t="s">
        <v>32</v>
      </c>
      <c r="B15" s="106">
        <v>-178515</v>
      </c>
      <c r="C15" s="92">
        <v>-37069</v>
      </c>
      <c r="E15" s="7"/>
    </row>
    <row r="16" spans="1:5" ht="14.25">
      <c r="A16" s="23" t="s">
        <v>25</v>
      </c>
      <c r="B16" s="106">
        <v>187815</v>
      </c>
      <c r="C16" s="92">
        <v>146529</v>
      </c>
      <c r="E16" s="6"/>
    </row>
    <row r="17" spans="1:5" ht="28.5">
      <c r="A17" s="170" t="s">
        <v>175</v>
      </c>
      <c r="B17" s="106">
        <v>30891</v>
      </c>
      <c r="C17" s="92">
        <v>12028</v>
      </c>
      <c r="E17" s="6"/>
    </row>
    <row r="18" spans="1:5" ht="14.25">
      <c r="A18" s="33" t="s">
        <v>26</v>
      </c>
      <c r="B18" s="171">
        <v>20214</v>
      </c>
      <c r="C18" s="172">
        <v>-197</v>
      </c>
      <c r="E18" s="6"/>
    </row>
    <row r="19" spans="1:5" ht="18.75" customHeight="1">
      <c r="A19" s="173" t="s">
        <v>82</v>
      </c>
      <c r="B19" s="64">
        <f>SUM(B14:B18)</f>
        <v>303408</v>
      </c>
      <c r="C19" s="64">
        <f>SUM(C14:C18)</f>
        <v>322804</v>
      </c>
      <c r="E19" s="5"/>
    </row>
    <row r="20" spans="2:5" ht="14.25">
      <c r="B20" s="65"/>
      <c r="C20" s="58"/>
      <c r="E20" s="6"/>
    </row>
    <row r="21" spans="1:5" ht="14.25">
      <c r="A21" s="23" t="s">
        <v>176</v>
      </c>
      <c r="B21" s="106">
        <v>-636888</v>
      </c>
      <c r="C21" s="92">
        <v>-559587</v>
      </c>
      <c r="E21" s="8"/>
    </row>
    <row r="22" spans="1:5" ht="14.25">
      <c r="A22" s="174" t="s">
        <v>151</v>
      </c>
      <c r="B22" s="24">
        <v>28158</v>
      </c>
      <c r="C22" s="224">
        <v>-1465</v>
      </c>
      <c r="E22" s="9"/>
    </row>
    <row r="23" spans="1:5" ht="17.25" customHeight="1" thickBot="1">
      <c r="A23" s="71" t="s">
        <v>27</v>
      </c>
      <c r="B23" s="107">
        <f>B21+B22</f>
        <v>-608730</v>
      </c>
      <c r="C23" s="107">
        <f>C21+C22</f>
        <v>-561052</v>
      </c>
      <c r="E23" s="71"/>
    </row>
    <row r="24" spans="2:5" ht="15.75" thickTop="1">
      <c r="B24" s="67"/>
      <c r="C24" s="67"/>
      <c r="D24" s="24"/>
      <c r="E24" s="71"/>
    </row>
    <row r="25" spans="1:5" ht="15" thickBot="1">
      <c r="A25" s="169" t="s">
        <v>177</v>
      </c>
      <c r="B25" s="175">
        <f>B12+B19+B23</f>
        <v>212610</v>
      </c>
      <c r="C25" s="175">
        <f>C12+C19+C23</f>
        <v>-8624</v>
      </c>
      <c r="D25" s="24"/>
      <c r="E25" s="33"/>
    </row>
    <row r="26" spans="2:5" ht="15" thickTop="1">
      <c r="B26" s="59"/>
      <c r="C26" s="66"/>
      <c r="D26" s="24"/>
      <c r="E26" s="9"/>
    </row>
    <row r="27" spans="1:5" ht="14.25">
      <c r="A27" s="23" t="s">
        <v>28</v>
      </c>
      <c r="B27" s="116">
        <v>-11855</v>
      </c>
      <c r="C27" s="116">
        <v>-10653</v>
      </c>
      <c r="E27" s="72"/>
    </row>
    <row r="28" spans="1:5" ht="15" thickBot="1">
      <c r="A28" s="23" t="s">
        <v>190</v>
      </c>
      <c r="B28" s="225">
        <f>B25+B27</f>
        <v>200755</v>
      </c>
      <c r="C28" s="225">
        <f>C25+C27</f>
        <v>-19277</v>
      </c>
      <c r="E28" s="72"/>
    </row>
    <row r="29" spans="2:5" ht="15" thickTop="1">
      <c r="B29" s="116"/>
      <c r="C29" s="116"/>
      <c r="E29" s="72"/>
    </row>
    <row r="30" spans="1:5" ht="15.75" thickBot="1">
      <c r="A30" s="25" t="s">
        <v>83</v>
      </c>
      <c r="B30" s="69">
        <f>B27+B25</f>
        <v>200755</v>
      </c>
      <c r="C30" s="69">
        <f>C27+C25</f>
        <v>-19277</v>
      </c>
      <c r="E30" s="25"/>
    </row>
    <row r="31" spans="1:5" ht="15.75" thickTop="1">
      <c r="A31" s="25"/>
      <c r="B31" s="70"/>
      <c r="C31" s="68"/>
      <c r="E31" s="25"/>
    </row>
    <row r="32" spans="1:5" ht="15.75" thickBot="1">
      <c r="A32" s="25" t="s">
        <v>29</v>
      </c>
      <c r="B32" s="69">
        <f>B30</f>
        <v>200755</v>
      </c>
      <c r="C32" s="69">
        <f>C30</f>
        <v>-19277</v>
      </c>
      <c r="E32" s="25"/>
    </row>
    <row r="33" spans="1:5" ht="15.75" thickTop="1">
      <c r="A33" s="25"/>
      <c r="B33" s="70"/>
      <c r="C33" s="70"/>
      <c r="E33" s="25"/>
    </row>
    <row r="34" spans="1:5" ht="15">
      <c r="A34" s="25" t="s">
        <v>84</v>
      </c>
      <c r="B34" s="226">
        <f>B32/387349513*1000</f>
        <v>0.5182786947249887</v>
      </c>
      <c r="C34" s="226">
        <f>C32/300694759*1000</f>
        <v>-0.06410820083498694</v>
      </c>
      <c r="E34" s="25"/>
    </row>
    <row r="35" spans="1:4" ht="15">
      <c r="A35" s="25"/>
      <c r="B35" s="22"/>
      <c r="C35" s="20"/>
      <c r="D35" s="20"/>
    </row>
    <row r="36" spans="1:4" ht="15">
      <c r="A36" s="25"/>
      <c r="B36" s="22"/>
      <c r="C36" s="20"/>
      <c r="D36" s="20"/>
    </row>
    <row r="37" spans="1:4" ht="15">
      <c r="A37" s="25"/>
      <c r="B37" s="22"/>
      <c r="C37" s="20"/>
      <c r="D37" s="20"/>
    </row>
    <row r="38" spans="2:4" ht="14.25">
      <c r="B38" s="24"/>
      <c r="C38" s="19"/>
      <c r="D38" s="19"/>
    </row>
    <row r="39" spans="1:4" ht="14.25">
      <c r="A39" s="105" t="s">
        <v>213</v>
      </c>
      <c r="C39" s="23" t="s">
        <v>174</v>
      </c>
      <c r="D39" s="18"/>
    </row>
    <row r="40" ht="14.25">
      <c r="A40" s="105"/>
    </row>
    <row r="41" ht="14.25">
      <c r="A41" s="105"/>
    </row>
    <row r="42" spans="1:3" ht="14.25">
      <c r="A42" s="105" t="s">
        <v>20</v>
      </c>
      <c r="C42" s="23" t="s">
        <v>21</v>
      </c>
    </row>
    <row r="45" spans="1:3" ht="14.25">
      <c r="A45" s="23" t="s">
        <v>191</v>
      </c>
      <c r="B45" s="201">
        <v>107720</v>
      </c>
      <c r="C45" s="201">
        <v>92606</v>
      </c>
    </row>
    <row r="46" spans="1:3" ht="14.25">
      <c r="A46" s="23" t="s">
        <v>192</v>
      </c>
      <c r="B46" s="202">
        <v>0.27809509599151094</v>
      </c>
      <c r="C46" s="203">
        <v>0.307973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55"/>
  <sheetViews>
    <sheetView zoomScalePageLayoutView="0" workbookViewId="0" topLeftCell="A31">
      <selection activeCell="A53" sqref="A53"/>
    </sheetView>
  </sheetViews>
  <sheetFormatPr defaultColWidth="9.140625" defaultRowHeight="12.75"/>
  <cols>
    <col min="1" max="1" width="63.140625" style="101" customWidth="1"/>
    <col min="2" max="2" width="14.8515625" style="101" customWidth="1"/>
    <col min="3" max="3" width="14.421875" style="101" customWidth="1"/>
    <col min="4" max="4" width="10.00390625" style="101" bestFit="1" customWidth="1"/>
    <col min="5" max="5" width="62.28125" style="101" customWidth="1"/>
    <col min="6" max="16384" width="9.140625" style="101" customWidth="1"/>
  </cols>
  <sheetData>
    <row r="2" spans="1:3" ht="17.25" customHeight="1">
      <c r="A2" s="213" t="s">
        <v>198</v>
      </c>
      <c r="B2" s="214"/>
      <c r="C2" s="214"/>
    </row>
    <row r="3" ht="14.25">
      <c r="A3" s="177" t="s">
        <v>148</v>
      </c>
    </row>
    <row r="5" spans="1:3" ht="30">
      <c r="A5" s="138"/>
      <c r="B5" s="39" t="s">
        <v>199</v>
      </c>
      <c r="C5" s="39" t="s">
        <v>200</v>
      </c>
    </row>
    <row r="6" spans="1:4" ht="15">
      <c r="A6" s="119" t="s">
        <v>30</v>
      </c>
      <c r="B6" s="40" t="s">
        <v>1</v>
      </c>
      <c r="C6" s="40" t="s">
        <v>1</v>
      </c>
      <c r="D6" s="178"/>
    </row>
    <row r="7" spans="1:4" ht="14.25">
      <c r="A7" s="120" t="s">
        <v>22</v>
      </c>
      <c r="B7" s="227">
        <v>376631</v>
      </c>
      <c r="C7" s="228">
        <v>300048</v>
      </c>
      <c r="D7" s="179"/>
    </row>
    <row r="8" spans="1:4" ht="14.25">
      <c r="A8" s="120" t="s">
        <v>23</v>
      </c>
      <c r="B8" s="227">
        <v>-87403</v>
      </c>
      <c r="C8" s="227">
        <v>-91636</v>
      </c>
      <c r="D8" s="179"/>
    </row>
    <row r="9" spans="1:4" ht="14.25">
      <c r="A9" s="120" t="s">
        <v>31</v>
      </c>
      <c r="B9" s="227">
        <v>114470</v>
      </c>
      <c r="C9" s="228">
        <v>86032</v>
      </c>
      <c r="D9" s="179"/>
    </row>
    <row r="10" spans="1:4" ht="14.25">
      <c r="A10" s="120" t="s">
        <v>32</v>
      </c>
      <c r="B10" s="227">
        <v>-95904</v>
      </c>
      <c r="C10" s="227">
        <v>-18327</v>
      </c>
      <c r="D10" s="179"/>
    </row>
    <row r="11" spans="1:4" ht="14.25">
      <c r="A11" s="6" t="s">
        <v>33</v>
      </c>
      <c r="B11" s="227">
        <v>113660</v>
      </c>
      <c r="C11" s="228">
        <v>93328</v>
      </c>
      <c r="D11" s="179"/>
    </row>
    <row r="12" spans="1:4" ht="28.5">
      <c r="A12" s="7" t="s">
        <v>201</v>
      </c>
      <c r="B12" s="227">
        <v>14792</v>
      </c>
      <c r="C12" s="229" t="s">
        <v>109</v>
      </c>
      <c r="D12" s="179"/>
    </row>
    <row r="13" spans="1:4" ht="14.25">
      <c r="A13" s="121" t="s">
        <v>35</v>
      </c>
      <c r="B13" s="230">
        <v>15218</v>
      </c>
      <c r="C13" s="227">
        <v>5192</v>
      </c>
      <c r="D13" s="180"/>
    </row>
    <row r="14" spans="1:4" ht="14.25">
      <c r="A14" s="122" t="s">
        <v>36</v>
      </c>
      <c r="B14" s="230">
        <v>-375361</v>
      </c>
      <c r="C14" s="227">
        <v>-213059</v>
      </c>
      <c r="D14" s="180"/>
    </row>
    <row r="15" spans="1:4" ht="43.5">
      <c r="A15" s="123" t="s">
        <v>57</v>
      </c>
      <c r="B15" s="139">
        <f>SUM(B7:B14)</f>
        <v>76103</v>
      </c>
      <c r="C15" s="139">
        <f>SUM(C7:C14)</f>
        <v>161578</v>
      </c>
      <c r="D15" s="180"/>
    </row>
    <row r="16" spans="1:4" ht="15">
      <c r="A16" s="124" t="s">
        <v>37</v>
      </c>
      <c r="B16" s="140"/>
      <c r="C16" s="140"/>
      <c r="D16" s="180"/>
    </row>
    <row r="17" spans="1:4" ht="44.25" customHeight="1">
      <c r="A17" s="125" t="s">
        <v>34</v>
      </c>
      <c r="B17" s="227">
        <v>1103</v>
      </c>
      <c r="C17" s="231">
        <v>0</v>
      </c>
      <c r="D17" s="180"/>
    </row>
    <row r="18" spans="1:4" ht="14.25">
      <c r="A18" s="169" t="s">
        <v>178</v>
      </c>
      <c r="B18" s="227">
        <v>0</v>
      </c>
      <c r="C18" s="227">
        <v>-100471</v>
      </c>
      <c r="D18" s="180"/>
    </row>
    <row r="19" spans="1:4" ht="15">
      <c r="A19" s="126" t="s">
        <v>85</v>
      </c>
      <c r="B19" s="227">
        <v>-62055</v>
      </c>
      <c r="C19" s="228">
        <v>12219</v>
      </c>
      <c r="D19" s="181"/>
    </row>
    <row r="20" spans="1:4" ht="14.25">
      <c r="A20" s="122" t="s">
        <v>8</v>
      </c>
      <c r="B20" s="227">
        <v>-564082</v>
      </c>
      <c r="C20" s="227">
        <v>-436377</v>
      </c>
      <c r="D20" s="182"/>
    </row>
    <row r="21" spans="1:4" ht="14.25">
      <c r="A21" s="122" t="s">
        <v>12</v>
      </c>
      <c r="B21" s="227">
        <v>153697</v>
      </c>
      <c r="C21" s="227">
        <v>-141950</v>
      </c>
      <c r="D21" s="179"/>
    </row>
    <row r="22" spans="1:4" ht="15">
      <c r="A22" s="124" t="s">
        <v>38</v>
      </c>
      <c r="B22" s="176"/>
      <c r="C22" s="176"/>
      <c r="D22" s="31"/>
    </row>
    <row r="23" spans="1:4" ht="28.5">
      <c r="A23" s="170" t="s">
        <v>179</v>
      </c>
      <c r="B23" s="227">
        <v>-53367</v>
      </c>
      <c r="C23" s="227">
        <v>-47245</v>
      </c>
      <c r="D23" s="31"/>
    </row>
    <row r="24" spans="1:4" ht="14.25">
      <c r="A24" s="126" t="s">
        <v>53</v>
      </c>
      <c r="B24" s="227">
        <v>50087</v>
      </c>
      <c r="C24" s="227">
        <v>-179440</v>
      </c>
      <c r="D24" s="31"/>
    </row>
    <row r="25" spans="1:4" ht="14.25">
      <c r="A25" s="122" t="s">
        <v>39</v>
      </c>
      <c r="B25" s="232">
        <v>2427413</v>
      </c>
      <c r="C25" s="227">
        <v>836173</v>
      </c>
      <c r="D25" s="180"/>
    </row>
    <row r="26" spans="1:4" ht="14.25">
      <c r="A26" s="169" t="s">
        <v>180</v>
      </c>
      <c r="B26" s="232">
        <v>0</v>
      </c>
      <c r="C26" s="228">
        <v>0</v>
      </c>
      <c r="D26" s="180"/>
    </row>
    <row r="27" spans="1:8" ht="15" thickBot="1">
      <c r="A27" s="122" t="s">
        <v>15</v>
      </c>
      <c r="B27" s="233">
        <v>33747</v>
      </c>
      <c r="C27" s="227">
        <v>143882</v>
      </c>
      <c r="D27" s="180"/>
      <c r="F27" s="239"/>
      <c r="G27" s="239"/>
      <c r="H27" s="239"/>
    </row>
    <row r="28" spans="1:8" ht="29.25">
      <c r="A28" s="127" t="s">
        <v>58</v>
      </c>
      <c r="B28" s="141">
        <f>SUM(B15:B27)</f>
        <v>2062646</v>
      </c>
      <c r="C28" s="142">
        <f>SUM(C15:C27)</f>
        <v>248369</v>
      </c>
      <c r="D28" s="181"/>
      <c r="F28" s="239"/>
      <c r="G28" s="239"/>
      <c r="H28" s="239"/>
    </row>
    <row r="29" spans="1:8" ht="15" thickBot="1">
      <c r="A29" s="128" t="s">
        <v>40</v>
      </c>
      <c r="B29" s="234">
        <v>-5500</v>
      </c>
      <c r="C29" s="227">
        <v>-2524</v>
      </c>
      <c r="D29" s="180"/>
      <c r="F29" s="239"/>
      <c r="G29" s="240"/>
      <c r="H29" s="241"/>
    </row>
    <row r="30" spans="1:8" ht="15.75" thickBot="1">
      <c r="A30" s="121" t="s">
        <v>30</v>
      </c>
      <c r="B30" s="143">
        <f>B28+B29</f>
        <v>2057146</v>
      </c>
      <c r="C30" s="143">
        <f>C28+C29</f>
        <v>245845</v>
      </c>
      <c r="D30" s="180"/>
      <c r="F30" s="239"/>
      <c r="G30" s="240"/>
      <c r="H30" s="240"/>
    </row>
    <row r="31" spans="1:8" ht="15">
      <c r="A31" s="129" t="s">
        <v>41</v>
      </c>
      <c r="B31" s="144"/>
      <c r="C31" s="144"/>
      <c r="D31" s="182"/>
      <c r="F31" s="239"/>
      <c r="G31" s="240"/>
      <c r="H31" s="242"/>
    </row>
    <row r="32" spans="1:8" ht="14.25">
      <c r="A32" s="130" t="s">
        <v>42</v>
      </c>
      <c r="B32" s="227">
        <v>-143395</v>
      </c>
      <c r="C32" s="227">
        <v>-32410</v>
      </c>
      <c r="D32" s="180"/>
      <c r="F32" s="239"/>
      <c r="G32" s="243"/>
      <c r="H32" s="240"/>
    </row>
    <row r="33" spans="1:8" ht="14.25">
      <c r="A33" s="131" t="s">
        <v>54</v>
      </c>
      <c r="B33" s="227">
        <v>20880</v>
      </c>
      <c r="C33" s="228">
        <v>64</v>
      </c>
      <c r="D33" s="183"/>
      <c r="F33" s="239"/>
      <c r="G33" s="239"/>
      <c r="H33" s="239"/>
    </row>
    <row r="34" spans="1:8" ht="14.25">
      <c r="A34" s="132" t="s">
        <v>43</v>
      </c>
      <c r="B34" s="227">
        <v>803494</v>
      </c>
      <c r="C34" s="227">
        <v>-1517706</v>
      </c>
      <c r="D34" s="179"/>
      <c r="F34" s="239"/>
      <c r="G34" s="239"/>
      <c r="H34" s="239"/>
    </row>
    <row r="35" spans="1:8" ht="15" thickBot="1">
      <c r="A35" s="133" t="s">
        <v>44</v>
      </c>
      <c r="B35" s="227">
        <v>-825557</v>
      </c>
      <c r="C35" s="228">
        <v>1240172</v>
      </c>
      <c r="D35" s="179"/>
      <c r="F35" s="239"/>
      <c r="G35" s="239"/>
      <c r="H35" s="239"/>
    </row>
    <row r="36" spans="1:4" ht="15.75" thickBot="1">
      <c r="A36" s="134" t="s">
        <v>55</v>
      </c>
      <c r="B36" s="149">
        <f>SUM(B32:B35)</f>
        <v>-144578</v>
      </c>
      <c r="C36" s="150">
        <f>SUM(C32:C35)</f>
        <v>-309880</v>
      </c>
      <c r="D36" s="178"/>
    </row>
    <row r="37" spans="1:4" ht="15">
      <c r="A37" s="129" t="s">
        <v>45</v>
      </c>
      <c r="B37" s="144"/>
      <c r="C37" s="140"/>
      <c r="D37" s="148"/>
    </row>
    <row r="38" spans="1:4" ht="14.25">
      <c r="A38" s="132" t="s">
        <v>46</v>
      </c>
      <c r="B38" s="232">
        <v>104295</v>
      </c>
      <c r="C38" s="237">
        <v>57599</v>
      </c>
      <c r="D38" s="148"/>
    </row>
    <row r="39" spans="1:4" ht="14.25">
      <c r="A39" s="132" t="s">
        <v>47</v>
      </c>
      <c r="B39" s="232">
        <v>-159013</v>
      </c>
      <c r="C39" s="232">
        <v>-118525</v>
      </c>
      <c r="D39" s="148"/>
    </row>
    <row r="40" spans="1:4" ht="14.25">
      <c r="A40" s="132" t="s">
        <v>202</v>
      </c>
      <c r="B40" s="235">
        <v>-7378</v>
      </c>
      <c r="C40" s="238" t="s">
        <v>109</v>
      </c>
      <c r="D40" s="148"/>
    </row>
    <row r="41" spans="1:4" ht="15" thickBot="1">
      <c r="A41" s="121" t="s">
        <v>48</v>
      </c>
      <c r="B41" s="236">
        <v>-408</v>
      </c>
      <c r="C41" s="232">
        <v>-10</v>
      </c>
      <c r="D41" s="148"/>
    </row>
    <row r="42" spans="1:4" ht="15.75" thickBot="1">
      <c r="A42" s="135" t="s">
        <v>56</v>
      </c>
      <c r="B42" s="145">
        <f>SUM(B38:B41)</f>
        <v>-62504</v>
      </c>
      <c r="C42" s="145">
        <f>SUM(C38:C41)</f>
        <v>-60936</v>
      </c>
      <c r="D42" s="148"/>
    </row>
    <row r="43" spans="1:4" ht="28.5">
      <c r="A43" s="136" t="s">
        <v>49</v>
      </c>
      <c r="B43" s="232">
        <v>29783</v>
      </c>
      <c r="C43" s="232">
        <v>-105233</v>
      </c>
      <c r="D43" s="178"/>
    </row>
    <row r="44" spans="1:4" ht="29.25">
      <c r="A44" s="137" t="s">
        <v>50</v>
      </c>
      <c r="B44" s="151">
        <f>B30+B36+B42+B43</f>
        <v>1879847</v>
      </c>
      <c r="C44" s="151">
        <f>C30+C36+C42+C43</f>
        <v>-230204</v>
      </c>
      <c r="D44" s="148"/>
    </row>
    <row r="45" spans="1:4" ht="14.25">
      <c r="A45" s="130" t="s">
        <v>51</v>
      </c>
      <c r="B45" s="227">
        <v>4282373</v>
      </c>
      <c r="C45" s="227">
        <v>3997587</v>
      </c>
      <c r="D45" s="148"/>
    </row>
    <row r="46" spans="1:4" ht="15">
      <c r="A46" s="138" t="s">
        <v>52</v>
      </c>
      <c r="B46" s="146">
        <f>SUM(B44:B45)</f>
        <v>6162220</v>
      </c>
      <c r="C46" s="146">
        <f>SUM(C44:C45)</f>
        <v>3767383</v>
      </c>
      <c r="D46" s="148"/>
    </row>
    <row r="47" ht="14.25">
      <c r="D47" s="179"/>
    </row>
    <row r="48" ht="14.25">
      <c r="D48" s="179"/>
    </row>
    <row r="49" ht="14.25">
      <c r="D49" s="147"/>
    </row>
    <row r="50" spans="1:4" ht="14.25">
      <c r="A50" s="105" t="s">
        <v>213</v>
      </c>
      <c r="B50" s="23"/>
      <c r="C50" s="23" t="s">
        <v>174</v>
      </c>
      <c r="D50" s="147"/>
    </row>
    <row r="51" spans="1:4" ht="14.25">
      <c r="A51" s="105"/>
      <c r="B51" s="23"/>
      <c r="C51" s="23"/>
      <c r="D51" s="148"/>
    </row>
    <row r="52" spans="1:5" ht="15">
      <c r="A52" s="105"/>
      <c r="B52" s="23"/>
      <c r="C52" s="23"/>
      <c r="E52" s="178"/>
    </row>
    <row r="53" spans="1:5" ht="14.25">
      <c r="A53" s="105" t="s">
        <v>20</v>
      </c>
      <c r="B53" s="23"/>
      <c r="C53" s="23" t="s">
        <v>21</v>
      </c>
      <c r="E53" s="184"/>
    </row>
    <row r="54" spans="1:5" ht="14.25">
      <c r="A54" s="23"/>
      <c r="B54" s="23"/>
      <c r="C54" s="23"/>
      <c r="E54" s="184"/>
    </row>
    <row r="55" ht="14.25">
      <c r="E55" s="184"/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6"/>
  <sheetViews>
    <sheetView zoomScalePageLayoutView="0" workbookViewId="0" topLeftCell="A10">
      <selection activeCell="C30" sqref="C30"/>
    </sheetView>
  </sheetViews>
  <sheetFormatPr defaultColWidth="9.140625" defaultRowHeight="12.75"/>
  <cols>
    <col min="1" max="1" width="34.00390625" style="0" customWidth="1"/>
    <col min="2" max="2" width="15.421875" style="0" customWidth="1"/>
    <col min="3" max="3" width="13.8515625" style="0" customWidth="1"/>
    <col min="4" max="4" width="21.8515625" style="0" customWidth="1"/>
    <col min="5" max="5" width="11.28125" style="0" customWidth="1"/>
    <col min="7" max="7" width="32.28125" style="0" customWidth="1"/>
    <col min="8" max="8" width="12.7109375" style="0" customWidth="1"/>
    <col min="9" max="9" width="19.28125" style="0" customWidth="1"/>
    <col min="10" max="10" width="13.140625" style="0" customWidth="1"/>
    <col min="11" max="11" width="22.140625" style="0" customWidth="1"/>
    <col min="12" max="12" width="14.00390625" style="0" customWidth="1"/>
  </cols>
  <sheetData>
    <row r="2" spans="1:5" ht="12.75">
      <c r="A2" s="215" t="s">
        <v>203</v>
      </c>
      <c r="B2" s="216"/>
      <c r="C2" s="216"/>
      <c r="D2" s="217"/>
      <c r="E2" s="217"/>
    </row>
    <row r="3" spans="1:5" ht="12.75">
      <c r="A3" s="217"/>
      <c r="B3" s="217"/>
      <c r="C3" s="217"/>
      <c r="D3" s="217"/>
      <c r="E3" s="217"/>
    </row>
    <row r="5" spans="1:4" ht="45">
      <c r="A5" s="73"/>
      <c r="B5" s="74" t="s">
        <v>59</v>
      </c>
      <c r="C5" s="153" t="s">
        <v>150</v>
      </c>
      <c r="D5" s="74" t="s">
        <v>60</v>
      </c>
    </row>
    <row r="6" spans="1:4" ht="15">
      <c r="A6" s="75"/>
      <c r="B6" s="76"/>
      <c r="C6" s="152"/>
      <c r="D6" s="76"/>
    </row>
    <row r="7" spans="1:10" ht="15">
      <c r="A7" s="77" t="s">
        <v>181</v>
      </c>
      <c r="B7" s="108">
        <v>1301658</v>
      </c>
      <c r="C7" s="108">
        <v>576693</v>
      </c>
      <c r="D7" s="118">
        <f aca="true" t="shared" si="0" ref="D7:D18">SUM(B7:C7)</f>
        <v>1878351</v>
      </c>
      <c r="E7" s="80"/>
      <c r="F7" s="81"/>
      <c r="G7" s="81"/>
      <c r="H7" s="34"/>
      <c r="I7" s="81"/>
      <c r="J7" s="81"/>
    </row>
    <row r="8" spans="1:10" ht="15">
      <c r="A8" s="76" t="s">
        <v>61</v>
      </c>
      <c r="B8" s="89">
        <v>0</v>
      </c>
      <c r="C8" s="89"/>
      <c r="D8" s="91">
        <f t="shared" si="0"/>
        <v>0</v>
      </c>
      <c r="E8" s="80"/>
      <c r="F8" s="82"/>
      <c r="G8" s="82"/>
      <c r="H8" s="82"/>
      <c r="I8" s="82"/>
      <c r="J8" s="82"/>
    </row>
    <row r="9" spans="1:10" ht="28.5">
      <c r="A9" s="78" t="s">
        <v>62</v>
      </c>
      <c r="B9" s="89">
        <v>0</v>
      </c>
      <c r="C9" s="89">
        <v>92927</v>
      </c>
      <c r="D9" s="90">
        <f t="shared" si="0"/>
        <v>92927</v>
      </c>
      <c r="E9" s="83"/>
      <c r="F9" s="34"/>
      <c r="G9" s="34"/>
      <c r="H9" s="34"/>
      <c r="I9" s="34"/>
      <c r="J9" s="84"/>
    </row>
    <row r="10" spans="1:10" ht="14.25">
      <c r="A10" s="76" t="s">
        <v>63</v>
      </c>
      <c r="B10" s="89">
        <v>0</v>
      </c>
      <c r="C10" s="89">
        <v>-5</v>
      </c>
      <c r="D10" s="89">
        <f t="shared" si="0"/>
        <v>-5</v>
      </c>
      <c r="E10" s="85"/>
      <c r="F10" s="34"/>
      <c r="G10" s="34"/>
      <c r="H10" s="34"/>
      <c r="I10" s="34"/>
      <c r="J10" s="50"/>
    </row>
    <row r="11" spans="1:10" ht="57">
      <c r="A11" s="79" t="s">
        <v>64</v>
      </c>
      <c r="B11" s="89">
        <v>201816</v>
      </c>
      <c r="C11" s="89">
        <v>-201816</v>
      </c>
      <c r="D11" s="89">
        <f t="shared" si="0"/>
        <v>0</v>
      </c>
      <c r="E11" s="83"/>
      <c r="F11" s="34"/>
      <c r="G11" s="34"/>
      <c r="H11" s="34"/>
      <c r="I11" s="34"/>
      <c r="J11" s="34"/>
    </row>
    <row r="12" spans="1:10" ht="15">
      <c r="A12" s="77" t="s">
        <v>204</v>
      </c>
      <c r="B12" s="108">
        <f>SUM(B7:B11)</f>
        <v>1503474</v>
      </c>
      <c r="C12" s="156">
        <f>SUM(C7:C11)</f>
        <v>467799</v>
      </c>
      <c r="D12" s="108">
        <f t="shared" si="0"/>
        <v>1971273</v>
      </c>
      <c r="E12" s="85"/>
      <c r="F12" s="34"/>
      <c r="G12" s="34"/>
      <c r="H12" s="34"/>
      <c r="I12" s="34"/>
      <c r="J12" s="34"/>
    </row>
    <row r="13" spans="1:10" ht="15">
      <c r="A13" s="77" t="s">
        <v>182</v>
      </c>
      <c r="B13" s="108">
        <v>1734163</v>
      </c>
      <c r="C13" s="108">
        <v>372892</v>
      </c>
      <c r="D13" s="108">
        <f t="shared" si="0"/>
        <v>2107055</v>
      </c>
      <c r="E13" s="85"/>
      <c r="F13" s="34"/>
      <c r="G13" s="34"/>
      <c r="H13" s="34"/>
      <c r="I13" s="34"/>
      <c r="J13" s="34"/>
    </row>
    <row r="14" spans="1:10" ht="15">
      <c r="A14" s="76" t="s">
        <v>61</v>
      </c>
      <c r="B14" s="89">
        <v>0</v>
      </c>
      <c r="C14" s="89">
        <v>0</v>
      </c>
      <c r="D14" s="91">
        <f>SUM(B14:C14)</f>
        <v>0</v>
      </c>
      <c r="E14" s="80"/>
      <c r="F14" s="86"/>
      <c r="G14" s="86"/>
      <c r="H14" s="86"/>
      <c r="I14" s="86"/>
      <c r="J14" s="87"/>
    </row>
    <row r="15" spans="1:10" ht="28.5">
      <c r="A15" s="78" t="s">
        <v>62</v>
      </c>
      <c r="B15" s="89">
        <v>0</v>
      </c>
      <c r="C15" s="89">
        <v>200755</v>
      </c>
      <c r="D15" s="90">
        <f>SUM(B15:C15)</f>
        <v>200755</v>
      </c>
      <c r="E15" s="80"/>
      <c r="F15" s="82"/>
      <c r="G15" s="82"/>
      <c r="H15" s="82"/>
      <c r="I15" s="82"/>
      <c r="J15" s="82"/>
    </row>
    <row r="16" spans="1:10" ht="14.25">
      <c r="A16" s="76" t="s">
        <v>63</v>
      </c>
      <c r="B16" s="89">
        <v>0</v>
      </c>
      <c r="C16" s="89">
        <v>-50652</v>
      </c>
      <c r="D16" s="89">
        <f>SUM(B16:C16)</f>
        <v>-50652</v>
      </c>
      <c r="E16" s="83"/>
      <c r="F16" s="34"/>
      <c r="G16" s="34"/>
      <c r="H16" s="34"/>
      <c r="I16" s="34"/>
      <c r="J16" s="84"/>
    </row>
    <row r="17" spans="1:10" ht="57">
      <c r="A17" s="79" t="s">
        <v>64</v>
      </c>
      <c r="B17" s="89">
        <v>202585</v>
      </c>
      <c r="C17" s="89">
        <v>-202585</v>
      </c>
      <c r="D17" s="89">
        <f>SUM(B17:C17)</f>
        <v>0</v>
      </c>
      <c r="E17" s="85"/>
      <c r="F17" s="34"/>
      <c r="G17" s="34"/>
      <c r="H17" s="34"/>
      <c r="I17" s="34"/>
      <c r="J17" s="50"/>
    </row>
    <row r="18" spans="1:10" ht="15">
      <c r="A18" s="77" t="s">
        <v>205</v>
      </c>
      <c r="B18" s="157">
        <f>SUM(B13:B17)</f>
        <v>1936748</v>
      </c>
      <c r="C18" s="157">
        <f>SUM(C13:C17)</f>
        <v>320410</v>
      </c>
      <c r="D18" s="157">
        <f t="shared" si="0"/>
        <v>2257158</v>
      </c>
      <c r="E18" s="83"/>
      <c r="F18" s="34"/>
      <c r="G18" s="34"/>
      <c r="H18" s="34"/>
      <c r="I18" s="34"/>
      <c r="J18" s="34"/>
    </row>
    <row r="19" spans="6:11" ht="14.25">
      <c r="F19" s="85"/>
      <c r="G19" s="34"/>
      <c r="H19" s="34"/>
      <c r="I19" s="34"/>
      <c r="J19" s="34"/>
      <c r="K19" s="34"/>
    </row>
    <row r="20" spans="6:11" ht="15">
      <c r="F20" s="80"/>
      <c r="G20" s="86"/>
      <c r="H20" s="86"/>
      <c r="I20" s="86"/>
      <c r="J20" s="86"/>
      <c r="K20" s="87"/>
    </row>
    <row r="21" spans="6:11" ht="15">
      <c r="F21" s="80"/>
      <c r="G21" s="82"/>
      <c r="H21" s="82"/>
      <c r="I21" s="82"/>
      <c r="J21" s="82"/>
      <c r="K21" s="82"/>
    </row>
    <row r="22" spans="6:11" ht="14.25">
      <c r="F22" s="83"/>
      <c r="G22" s="34"/>
      <c r="H22" s="34"/>
      <c r="I22" s="34"/>
      <c r="J22" s="34"/>
      <c r="K22" s="84"/>
    </row>
    <row r="23" spans="1:11" ht="14.25">
      <c r="A23" s="105" t="s">
        <v>213</v>
      </c>
      <c r="B23" s="109" t="s">
        <v>174</v>
      </c>
      <c r="C23" s="109"/>
      <c r="F23" s="85"/>
      <c r="G23" s="34"/>
      <c r="H23" s="34"/>
      <c r="I23" s="34"/>
      <c r="J23" s="34"/>
      <c r="K23" s="50"/>
    </row>
    <row r="24" spans="1:11" ht="14.25">
      <c r="A24" s="105"/>
      <c r="B24" s="23"/>
      <c r="C24" s="23"/>
      <c r="F24" s="83"/>
      <c r="G24" s="34"/>
      <c r="H24" s="34"/>
      <c r="I24" s="34"/>
      <c r="J24" s="34"/>
      <c r="K24" s="34"/>
    </row>
    <row r="25" spans="1:11" ht="14.25">
      <c r="A25" s="105"/>
      <c r="B25" s="23"/>
      <c r="C25" s="23"/>
      <c r="F25" s="85"/>
      <c r="G25" s="34"/>
      <c r="H25" s="34"/>
      <c r="I25" s="34"/>
      <c r="J25" s="34"/>
      <c r="K25" s="34"/>
    </row>
    <row r="26" spans="1:11" ht="15">
      <c r="A26" s="105" t="s">
        <v>20</v>
      </c>
      <c r="B26" s="109" t="s">
        <v>21</v>
      </c>
      <c r="C26" s="109"/>
      <c r="F26" s="80"/>
      <c r="G26" s="86"/>
      <c r="H26" s="86"/>
      <c r="I26" s="86"/>
      <c r="J26" s="86"/>
      <c r="K26" s="87"/>
    </row>
  </sheetData>
  <sheetProtection/>
  <mergeCells count="1">
    <mergeCell ref="A2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8"/>
  <sheetViews>
    <sheetView zoomScale="115" zoomScaleNormal="115" zoomScalePageLayoutView="0" workbookViewId="0" topLeftCell="A27">
      <selection activeCell="D31" sqref="D31"/>
    </sheetView>
  </sheetViews>
  <sheetFormatPr defaultColWidth="9.140625" defaultRowHeight="12.75"/>
  <cols>
    <col min="1" max="1" width="118.28125" style="0" customWidth="1"/>
  </cols>
  <sheetData>
    <row r="1" ht="15">
      <c r="A1" s="100" t="s">
        <v>86</v>
      </c>
    </row>
    <row r="2" ht="15.75">
      <c r="A2" s="93"/>
    </row>
    <row r="3" ht="15.75">
      <c r="A3" s="94" t="s">
        <v>92</v>
      </c>
    </row>
    <row r="4" ht="15.75">
      <c r="A4" s="94" t="s">
        <v>93</v>
      </c>
    </row>
    <row r="5" ht="15.75">
      <c r="A5" s="94" t="s">
        <v>87</v>
      </c>
    </row>
    <row r="6" ht="15.75">
      <c r="A6" s="94" t="s">
        <v>88</v>
      </c>
    </row>
    <row r="7" ht="15.75">
      <c r="A7" s="95"/>
    </row>
    <row r="8" ht="30">
      <c r="A8" s="158" t="s">
        <v>209</v>
      </c>
    </row>
    <row r="9" s="113" customFormat="1" ht="15">
      <c r="A9" s="159" t="s">
        <v>89</v>
      </c>
    </row>
    <row r="10" ht="45">
      <c r="A10" s="159" t="s">
        <v>90</v>
      </c>
    </row>
    <row r="11" ht="33" customHeight="1">
      <c r="A11" s="159" t="s">
        <v>210</v>
      </c>
    </row>
    <row r="12" ht="33" customHeight="1">
      <c r="A12" s="159" t="s">
        <v>154</v>
      </c>
    </row>
    <row r="13" ht="33" customHeight="1">
      <c r="A13" s="249" t="s">
        <v>211</v>
      </c>
    </row>
    <row r="14" ht="173.25" customHeight="1">
      <c r="A14" s="248" t="s">
        <v>212</v>
      </c>
    </row>
    <row r="15" ht="33" customHeight="1">
      <c r="A15" s="159" t="s">
        <v>155</v>
      </c>
    </row>
    <row r="16" ht="30">
      <c r="A16" s="204" t="s">
        <v>156</v>
      </c>
    </row>
    <row r="17" ht="32.25" customHeight="1">
      <c r="A17" s="159" t="s">
        <v>146</v>
      </c>
    </row>
    <row r="18" ht="30">
      <c r="A18" s="159" t="s">
        <v>157</v>
      </c>
    </row>
    <row r="19" ht="30">
      <c r="A19" s="159" t="s">
        <v>158</v>
      </c>
    </row>
    <row r="20" ht="30">
      <c r="A20" s="159" t="s">
        <v>159</v>
      </c>
    </row>
    <row r="21" ht="30">
      <c r="A21" s="159" t="s">
        <v>160</v>
      </c>
    </row>
    <row r="22" ht="15">
      <c r="A22" s="159" t="s">
        <v>161</v>
      </c>
    </row>
    <row r="23" ht="15">
      <c r="A23" s="159" t="s">
        <v>162</v>
      </c>
    </row>
    <row r="24" ht="15">
      <c r="A24" s="159" t="s">
        <v>193</v>
      </c>
    </row>
    <row r="25" ht="15">
      <c r="A25" s="159" t="s">
        <v>163</v>
      </c>
    </row>
    <row r="26" ht="30">
      <c r="A26" s="159" t="s">
        <v>164</v>
      </c>
    </row>
    <row r="27" ht="28.5" customHeight="1">
      <c r="A27" s="159" t="s">
        <v>165</v>
      </c>
    </row>
    <row r="28" ht="39.75" customHeight="1">
      <c r="A28" s="154" t="s">
        <v>166</v>
      </c>
    </row>
    <row r="29" ht="44.25" customHeight="1">
      <c r="A29" s="155" t="s">
        <v>167</v>
      </c>
    </row>
    <row r="30" ht="66.75" customHeight="1">
      <c r="A30" s="155" t="s">
        <v>168</v>
      </c>
    </row>
    <row r="31" s="113" customFormat="1" ht="46.5" customHeight="1">
      <c r="A31" s="159" t="s">
        <v>169</v>
      </c>
    </row>
    <row r="32" ht="15.75">
      <c r="A32" s="95"/>
    </row>
    <row r="33" ht="15.75">
      <c r="A33" s="95"/>
    </row>
    <row r="34" spans="1:7" ht="15.75">
      <c r="A34" s="99" t="s">
        <v>214</v>
      </c>
      <c r="G34" s="95" t="s">
        <v>116</v>
      </c>
    </row>
    <row r="35" ht="15">
      <c r="A35" s="99"/>
    </row>
    <row r="36" ht="15">
      <c r="A36" s="103"/>
    </row>
    <row r="37" spans="1:7" ht="15.75">
      <c r="A37" s="104" t="s">
        <v>118</v>
      </c>
      <c r="F37" s="96" t="s">
        <v>91</v>
      </c>
      <c r="G37" s="96" t="s">
        <v>117</v>
      </c>
    </row>
    <row r="38" ht="12.75">
      <c r="A38" s="9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4">
      <selection activeCell="B28" sqref="B28"/>
    </sheetView>
  </sheetViews>
  <sheetFormatPr defaultColWidth="9.140625" defaultRowHeight="12.75"/>
  <cols>
    <col min="1" max="1" width="19.7109375" style="101" customWidth="1"/>
    <col min="2" max="2" width="39.421875" style="101" customWidth="1"/>
    <col min="3" max="3" width="23.7109375" style="101" customWidth="1"/>
    <col min="4" max="4" width="21.7109375" style="101" customWidth="1"/>
    <col min="5" max="5" width="30.421875" style="101" customWidth="1"/>
    <col min="6" max="16384" width="9.140625" style="101" customWidth="1"/>
  </cols>
  <sheetData>
    <row r="1" ht="14.25">
      <c r="C1" s="101" t="s">
        <v>94</v>
      </c>
    </row>
    <row r="2" ht="14.25">
      <c r="C2" s="101" t="s">
        <v>95</v>
      </c>
    </row>
    <row r="3" ht="14.25">
      <c r="C3" s="101" t="s">
        <v>96</v>
      </c>
    </row>
    <row r="4" ht="14.25">
      <c r="C4" s="101" t="s">
        <v>97</v>
      </c>
    </row>
    <row r="5" ht="14.25">
      <c r="C5" s="101" t="s">
        <v>98</v>
      </c>
    </row>
    <row r="7" ht="14.25">
      <c r="B7" s="102" t="s">
        <v>99</v>
      </c>
    </row>
    <row r="8" ht="14.25">
      <c r="B8" s="102" t="s">
        <v>100</v>
      </c>
    </row>
    <row r="9" ht="14.25">
      <c r="B9" s="102" t="s">
        <v>101</v>
      </c>
    </row>
    <row r="11" spans="1:5" ht="30.75" customHeight="1">
      <c r="A11" s="218" t="s">
        <v>102</v>
      </c>
      <c r="B11" s="219"/>
      <c r="C11" s="219"/>
      <c r="D11" s="219"/>
      <c r="E11" s="219"/>
    </row>
    <row r="12" spans="1:5" ht="14.25">
      <c r="A12" s="218" t="s">
        <v>103</v>
      </c>
      <c r="B12" s="219"/>
      <c r="C12" s="219"/>
      <c r="D12" s="219"/>
      <c r="E12" s="219"/>
    </row>
    <row r="13" spans="1:5" ht="17.25" customHeight="1">
      <c r="A13" s="218" t="s">
        <v>87</v>
      </c>
      <c r="B13" s="219"/>
      <c r="C13" s="219"/>
      <c r="D13" s="219"/>
      <c r="E13" s="219"/>
    </row>
    <row r="14" spans="1:5" ht="34.5" customHeight="1">
      <c r="A14" s="218" t="s">
        <v>88</v>
      </c>
      <c r="B14" s="219"/>
      <c r="C14" s="219"/>
      <c r="D14" s="219"/>
      <c r="E14" s="219"/>
    </row>
    <row r="15" ht="14.25">
      <c r="A15" s="101" t="s">
        <v>208</v>
      </c>
    </row>
    <row r="17" spans="1:5" ht="29.25" customHeight="1">
      <c r="A17" s="220" t="s">
        <v>110</v>
      </c>
      <c r="B17" s="220"/>
      <c r="C17" s="220"/>
      <c r="D17" s="220" t="s">
        <v>114</v>
      </c>
      <c r="E17" s="220" t="s">
        <v>115</v>
      </c>
    </row>
    <row r="18" spans="1:5" ht="14.25">
      <c r="A18" s="221" t="s">
        <v>111</v>
      </c>
      <c r="B18" s="221" t="s">
        <v>112</v>
      </c>
      <c r="C18" s="221" t="s">
        <v>113</v>
      </c>
      <c r="D18" s="220"/>
      <c r="E18" s="220"/>
    </row>
    <row r="19" spans="1:5" ht="14.25">
      <c r="A19" s="221"/>
      <c r="B19" s="221" t="s">
        <v>104</v>
      </c>
      <c r="C19" s="221" t="s">
        <v>105</v>
      </c>
      <c r="D19" s="220"/>
      <c r="E19" s="220"/>
    </row>
    <row r="20" spans="1:5" ht="14.25">
      <c r="A20" s="221"/>
      <c r="B20" s="221" t="s">
        <v>106</v>
      </c>
      <c r="C20" s="221"/>
      <c r="D20" s="220"/>
      <c r="E20" s="220"/>
    </row>
    <row r="21" spans="1:5" ht="119.25" customHeight="1">
      <c r="A21" s="221"/>
      <c r="B21" s="221" t="s">
        <v>107</v>
      </c>
      <c r="C21" s="221"/>
      <c r="D21" s="220"/>
      <c r="E21" s="220"/>
    </row>
    <row r="22" spans="1:5" ht="14.25">
      <c r="A22" s="98">
        <v>1</v>
      </c>
      <c r="B22" s="98">
        <v>2</v>
      </c>
      <c r="C22" s="98">
        <v>3</v>
      </c>
      <c r="D22" s="98">
        <v>4</v>
      </c>
      <c r="E22" s="98">
        <v>5</v>
      </c>
    </row>
    <row r="23" spans="1:5" ht="28.5">
      <c r="A23" s="98" t="s">
        <v>108</v>
      </c>
      <c r="B23" s="98" t="s">
        <v>149</v>
      </c>
      <c r="C23" s="247">
        <v>0.979692</v>
      </c>
      <c r="D23" s="98" t="s">
        <v>109</v>
      </c>
      <c r="E23" s="98" t="s">
        <v>109</v>
      </c>
    </row>
    <row r="31" spans="1:3" ht="14.25">
      <c r="A31" s="101" t="s">
        <v>213</v>
      </c>
      <c r="C31" s="101" t="s">
        <v>183</v>
      </c>
    </row>
    <row r="33" spans="1:3" ht="14.25">
      <c r="A33" s="110" t="s">
        <v>184</v>
      </c>
      <c r="C33" s="101" t="s">
        <v>21</v>
      </c>
    </row>
  </sheetData>
  <sheetProtection/>
  <mergeCells count="10">
    <mergeCell ref="A11:E11"/>
    <mergeCell ref="A12:E12"/>
    <mergeCell ref="A13:E13"/>
    <mergeCell ref="A14:E14"/>
    <mergeCell ref="A17:C17"/>
    <mergeCell ref="D17:D21"/>
    <mergeCell ref="E17:E21"/>
    <mergeCell ref="A18:A21"/>
    <mergeCell ref="B18:B21"/>
    <mergeCell ref="C18:C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PageLayoutView="0" workbookViewId="0" topLeftCell="A10">
      <selection activeCell="A32" sqref="A32"/>
    </sheetView>
  </sheetViews>
  <sheetFormatPr defaultColWidth="9.140625" defaultRowHeight="12.75"/>
  <cols>
    <col min="1" max="1" width="65.8515625" style="101" customWidth="1"/>
    <col min="2" max="2" width="21.00390625" style="101" customWidth="1"/>
    <col min="3" max="3" width="33.140625" style="101" customWidth="1"/>
    <col min="4" max="16384" width="9.140625" style="101" customWidth="1"/>
  </cols>
  <sheetData>
    <row r="1" spans="1:3" ht="15">
      <c r="A1" s="186"/>
      <c r="B1" s="186"/>
      <c r="C1" s="185"/>
    </row>
    <row r="2" spans="1:3" ht="15">
      <c r="A2" s="222" t="s">
        <v>206</v>
      </c>
      <c r="B2" s="222"/>
      <c r="C2" s="222"/>
    </row>
    <row r="3" spans="1:3" ht="15">
      <c r="A3" s="222" t="s">
        <v>121</v>
      </c>
      <c r="B3" s="222"/>
      <c r="C3" s="222"/>
    </row>
    <row r="4" spans="1:3" ht="15">
      <c r="A4" s="222" t="s">
        <v>122</v>
      </c>
      <c r="B4" s="223"/>
      <c r="C4" s="223"/>
    </row>
    <row r="5" spans="1:3" ht="15">
      <c r="A5" s="222" t="s">
        <v>207</v>
      </c>
      <c r="B5" s="223"/>
      <c r="C5" s="223"/>
    </row>
    <row r="6" spans="1:3" ht="15">
      <c r="A6" s="222" t="s">
        <v>123</v>
      </c>
      <c r="B6" s="223"/>
      <c r="C6" s="223"/>
    </row>
    <row r="7" spans="1:3" ht="15" thickBot="1">
      <c r="A7" s="186"/>
      <c r="B7" s="186"/>
      <c r="C7" s="187"/>
    </row>
    <row r="8" spans="1:3" ht="97.5" customHeight="1" thickBot="1">
      <c r="A8" s="111" t="s">
        <v>185</v>
      </c>
      <c r="B8" s="112" t="s">
        <v>124</v>
      </c>
      <c r="C8" s="112" t="s">
        <v>125</v>
      </c>
    </row>
    <row r="9" spans="1:3" ht="44.25" customHeight="1">
      <c r="A9" s="188" t="s">
        <v>126</v>
      </c>
      <c r="B9" s="193" t="s">
        <v>136</v>
      </c>
      <c r="C9" s="244">
        <v>0.161</v>
      </c>
    </row>
    <row r="10" spans="1:3" ht="44.25" customHeight="1">
      <c r="A10" s="189" t="s">
        <v>127</v>
      </c>
      <c r="B10" s="194" t="s">
        <v>137</v>
      </c>
      <c r="C10" s="244">
        <v>0.01</v>
      </c>
    </row>
    <row r="11" spans="1:3" ht="52.5" customHeight="1">
      <c r="A11" s="189" t="s">
        <v>128</v>
      </c>
      <c r="B11" s="194" t="s">
        <v>138</v>
      </c>
      <c r="C11" s="244">
        <v>0.01</v>
      </c>
    </row>
    <row r="12" spans="1:3" ht="55.5" customHeight="1">
      <c r="A12" s="189" t="s">
        <v>129</v>
      </c>
      <c r="B12" s="194" t="s">
        <v>137</v>
      </c>
      <c r="C12" s="244">
        <v>0</v>
      </c>
    </row>
    <row r="13" spans="1:3" ht="14.25">
      <c r="A13" s="190" t="s">
        <v>130</v>
      </c>
      <c r="B13" s="194" t="s">
        <v>139</v>
      </c>
      <c r="C13" s="244">
        <v>0.184</v>
      </c>
    </row>
    <row r="14" spans="1:3" ht="14.25">
      <c r="A14" s="190" t="s">
        <v>131</v>
      </c>
      <c r="B14" s="194" t="s">
        <v>140</v>
      </c>
      <c r="C14" s="244">
        <v>0.161</v>
      </c>
    </row>
    <row r="15" spans="1:3" ht="14.25">
      <c r="A15" s="190" t="s">
        <v>152</v>
      </c>
      <c r="B15" s="194" t="s">
        <v>153</v>
      </c>
      <c r="C15" s="244">
        <v>0.161</v>
      </c>
    </row>
    <row r="16" spans="1:3" ht="14.25">
      <c r="A16" s="190" t="s">
        <v>120</v>
      </c>
      <c r="B16" s="194" t="s">
        <v>141</v>
      </c>
      <c r="C16" s="244">
        <v>0.116</v>
      </c>
    </row>
    <row r="17" spans="1:3" ht="14.25">
      <c r="A17" s="190" t="s">
        <v>132</v>
      </c>
      <c r="B17" s="194" t="s">
        <v>142</v>
      </c>
      <c r="C17" s="244">
        <v>0.565</v>
      </c>
    </row>
    <row r="18" spans="1:3" ht="42.75" customHeight="1">
      <c r="A18" s="191" t="s">
        <v>133</v>
      </c>
      <c r="B18" s="195" t="s">
        <v>143</v>
      </c>
      <c r="C18" s="245">
        <v>0.0041</v>
      </c>
    </row>
    <row r="19" spans="1:3" ht="39.75" customHeight="1">
      <c r="A19" s="191" t="s">
        <v>134</v>
      </c>
      <c r="B19" s="195" t="s">
        <v>143</v>
      </c>
      <c r="C19" s="245">
        <v>0.0399</v>
      </c>
    </row>
    <row r="20" spans="1:3" ht="42" customHeight="1" thickBot="1">
      <c r="A20" s="192" t="s">
        <v>135</v>
      </c>
      <c r="B20" s="196" t="s">
        <v>147</v>
      </c>
      <c r="C20" s="246">
        <v>0.184</v>
      </c>
    </row>
    <row r="24" spans="1:3" ht="14.25">
      <c r="A24" s="105" t="s">
        <v>213</v>
      </c>
      <c r="B24" s="109" t="s">
        <v>174</v>
      </c>
      <c r="C24" s="109"/>
    </row>
    <row r="25" spans="1:3" ht="14.25">
      <c r="A25" s="105"/>
      <c r="B25" s="23"/>
      <c r="C25" s="23"/>
    </row>
    <row r="26" spans="1:3" ht="14.25">
      <c r="A26" s="105"/>
      <c r="B26" s="23"/>
      <c r="C26" s="23"/>
    </row>
    <row r="27" spans="1:3" ht="14.25">
      <c r="A27" s="105" t="s">
        <v>20</v>
      </c>
      <c r="B27" s="109" t="s">
        <v>21</v>
      </c>
      <c r="C27" s="109"/>
    </row>
  </sheetData>
  <sheetProtection/>
  <mergeCells count="5">
    <mergeCell ref="A2:C2"/>
    <mergeCell ref="A3:C3"/>
    <mergeCell ref="A4:C4"/>
    <mergeCell ref="A5:C5"/>
    <mergeCell ref="A6: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Нарбекова Мээрим Уланбековна</cp:lastModifiedBy>
  <cp:lastPrinted>2015-04-07T11:37:05Z</cp:lastPrinted>
  <dcterms:created xsi:type="dcterms:W3CDTF">1996-10-08T23:32:33Z</dcterms:created>
  <dcterms:modified xsi:type="dcterms:W3CDTF">2021-08-25T08:04:57Z</dcterms:modified>
  <cp:category/>
  <cp:version/>
  <cp:contentType/>
  <cp:contentStatus/>
</cp:coreProperties>
</file>