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Струк. капит." sheetId="2" r:id="rId2"/>
    <sheet name="Дв.ден.ср." sheetId="3" r:id="rId3"/>
    <sheet name="осп" sheetId="4" r:id="rId4"/>
  </sheets>
  <definedNames/>
  <calcPr fullCalcOnLoad="1"/>
</workbook>
</file>

<file path=xl/sharedStrings.xml><?xml version="1.0" encoding="utf-8"?>
<sst xmlns="http://schemas.openxmlformats.org/spreadsheetml/2006/main" count="191" uniqueCount="152">
  <si>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</si>
  <si>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</si>
  <si>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</si>
  <si>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</si>
  <si>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</si>
  <si>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</si>
  <si>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</si>
  <si>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</si>
  <si>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</si>
  <si>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</si>
  <si>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</si>
  <si>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</si>
  <si>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</si>
  <si>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</si>
  <si>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</si>
  <si>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</si>
  <si>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</si>
  <si>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</si>
  <si>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</si>
  <si>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</si>
  <si>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</si>
  <si>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</si>
  <si>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</si>
  <si>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</si>
  <si>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</si>
  <si>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</si>
  <si>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</si>
  <si>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</si>
  <si>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</si>
  <si>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</si>
  <si>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</si>
  <si>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</si>
  <si>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</si>
  <si>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</si>
  <si>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</si>
  <si>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</si>
  <si>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</si>
  <si>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</si>
  <si>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</si>
  <si>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</si>
  <si>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</si>
  <si>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</si>
  <si>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</si>
  <si>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</si>
  <si>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</si>
  <si>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</si>
  <si>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</si>
  <si>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</si>
  <si>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</si>
  <si>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</si>
  <si>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</si>
  <si>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</si>
  <si>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</si>
  <si>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</si>
  <si>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</si>
  <si>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</si>
  <si>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</si>
  <si>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</si>
  <si>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</si>
  <si>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</si>
  <si>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</si>
  <si>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</si>
  <si>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</si>
  <si>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</si>
  <si>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</si>
  <si>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</si>
  <si>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</si>
  <si>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</si>
  <si>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</si>
  <si>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</si>
  <si>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</si>
  <si>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</si>
  <si>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</si>
  <si>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</si>
  <si>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Депозиты других банков</t>
  </si>
  <si>
    <t xml:space="preserve">И.о. гл. бухгалтера </t>
  </si>
  <si>
    <t>Исп: Султаналиева Ж.О.</t>
  </si>
  <si>
    <t>Отчет о финансовом положении по состоянию на 01 апреля  2012 года ОАО "Коммерческий банк КЫРГЫЗСТАН"</t>
  </si>
  <si>
    <t>Отчет о совокупной прибыли по состоянию на 01 апреля 2012 года ОАО "Коммерческий банк КЫРГЫЗСТАН"</t>
  </si>
  <si>
    <t xml:space="preserve">Председатель Правления </t>
  </si>
  <si>
    <t>Качкеев М.Р.</t>
  </si>
  <si>
    <t>март 2012</t>
  </si>
  <si>
    <t>март 2011</t>
  </si>
  <si>
    <t>Отчетный период</t>
  </si>
  <si>
    <t>предыдущий период</t>
  </si>
  <si>
    <t>отчетный период</t>
  </si>
  <si>
    <t>ОАО "Коммерческий банк КЫРГЫЗСТАН"</t>
  </si>
  <si>
    <t>ОТЧЕТ</t>
  </si>
  <si>
    <t>о движении денежных средств</t>
  </si>
  <si>
    <t>по состоянию на 31. 03. 2012 года</t>
  </si>
  <si>
    <t>Отчетный период              I - квартал 2012</t>
  </si>
  <si>
    <t>Предыдущий период                I - квартал 2011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</si>
  <si>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</si>
  <si>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</si>
  <si>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</si>
  <si>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</si>
  <si>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Дивиденды полученные</t>
  </si>
  <si>
    <t>Поступления (выплаты) по прочим доходам (расходам)</t>
  </si>
  <si>
    <t>(Увеличение) уменьшение операционных активов</t>
  </si>
  <si>
    <t>Финансовые активы, имеющиеся в наличии для продажи</t>
  </si>
  <si>
    <t>Депозиты в других банках</t>
  </si>
  <si>
    <t>Увеличение (уменьшение) операционных обязательств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</si>
  <si>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</si>
  <si>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</si>
  <si>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</si>
  <si>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</si>
  <si>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</si>
  <si>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</si>
  <si>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</si>
  <si>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</si>
  <si>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</si>
  <si>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</si>
  <si>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</si>
  <si>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</si>
  <si>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субординированных займов</t>
  </si>
  <si>
    <t>Погашение субординированных займов</t>
  </si>
  <si>
    <t>Поступления прочих привлеченных средств</t>
  </si>
  <si>
    <t>Погашение прочих привлеченных средств</t>
  </si>
  <si>
    <t>Выпуск акций</t>
  </si>
  <si>
    <t>Выкуп собственных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</si>
  <si>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</si>
  <si>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</si>
  <si>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</si>
  <si>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</si>
  <si>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</si>
  <si>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</si>
  <si>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Председатель Правления</t>
  </si>
  <si>
    <t>И.о. Главного бухгалтера</t>
  </si>
  <si>
    <t>ОАО " Коммерческий банк КЫРГЫЗСТАН"</t>
  </si>
  <si>
    <t>отчет об изменениях в капитале по состоянию на 31.03. 2012 года</t>
  </si>
  <si>
    <t>Уставный капитал</t>
  </si>
  <si>
    <t>Резерв переоценки активов, имеющихся в наличии для прождажи</t>
  </si>
  <si>
    <t>Общие резервы</t>
  </si>
  <si>
    <t>Нераспределенная прибыль</t>
  </si>
  <si>
    <t>Резерв переоценки производных финансовых инструментов</t>
  </si>
  <si>
    <t>Резервный капитал</t>
  </si>
  <si>
    <t>Итого тыс. сом</t>
  </si>
  <si>
    <t>Сальдо на  31 декабря 2011 года</t>
  </si>
  <si>
    <t>Additions / Поступление</t>
  </si>
  <si>
    <t>Распределение прибыли</t>
  </si>
  <si>
    <t>Перемещение между фондами</t>
  </si>
  <si>
    <t>Получено от головного управления или филиала</t>
  </si>
  <si>
    <t>Перемещение</t>
  </si>
  <si>
    <t>Чистая прибыль</t>
  </si>
  <si>
    <t>Total additions / Всего поступлений</t>
  </si>
  <si>
    <t>Withdrawals / Выбытия</t>
  </si>
  <si>
    <t>Передача фондов в головное управление или филиал</t>
  </si>
  <si>
    <t>На приобретение акций</t>
  </si>
  <si>
    <t>На выплату дивидендов</t>
  </si>
  <si>
    <t>Прочие выбытия</t>
  </si>
  <si>
    <t>Total withdrawals / Итого выбытия</t>
  </si>
  <si>
    <t>Сальдо на 31 марта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</si>
</sst>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22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22" applyFont="1" applyFill="1" applyBorder="1" applyAlignment="1">
      <alignment wrapText="1"/>
      <protection/>
    </xf>
    <xf numFmtId="0" fontId="4" fillId="0" borderId="0" xfId="22" applyFont="1" applyFill="1" applyBorder="1" applyAlignment="1">
      <alignment horizontal="center" vertical="center"/>
      <protection/>
    </xf>
    <xf numFmtId="14" fontId="4" fillId="0" borderId="1" xfId="22" applyNumberFormat="1" applyFont="1" applyFill="1" applyBorder="1" applyAlignment="1">
      <alignment horizontal="center"/>
      <protection/>
    </xf>
    <xf numFmtId="14" fontId="4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 wrapText="1"/>
      <protection/>
    </xf>
    <xf numFmtId="37" fontId="3" fillId="0" borderId="0" xfId="15" applyNumberFormat="1" applyFont="1" applyFill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180" fontId="3" fillId="0" borderId="0" xfId="23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22" applyFont="1" applyFill="1" applyBorder="1" applyAlignment="1" quotePrefix="1">
      <alignment horizontal="left" wrapText="1"/>
      <protection/>
    </xf>
    <xf numFmtId="0" fontId="3" fillId="0" borderId="0" xfId="22" applyFont="1" applyBorder="1" applyAlignment="1">
      <alignment horizontal="left" wrapText="1"/>
      <protection/>
    </xf>
    <xf numFmtId="180" fontId="4" fillId="0" borderId="2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177" fontId="3" fillId="0" borderId="0" xfId="16" applyNumberFormat="1" applyFont="1" applyFill="1" applyBorder="1" applyAlignment="1">
      <alignment horizontal="left"/>
    </xf>
    <xf numFmtId="180" fontId="3" fillId="0" borderId="0" xfId="16" applyNumberFormat="1" applyFont="1" applyFill="1" applyBorder="1" applyAlignment="1">
      <alignment horizontal="left"/>
    </xf>
    <xf numFmtId="0" fontId="3" fillId="0" borderId="0" xfId="21" applyFont="1" applyAlignment="1">
      <alignment/>
      <protection/>
    </xf>
    <xf numFmtId="0" fontId="3" fillId="0" borderId="0" xfId="22" applyFont="1" applyBorder="1" applyAlignment="1">
      <alignment horizontal="left"/>
      <protection/>
    </xf>
    <xf numFmtId="180" fontId="4" fillId="0" borderId="3" xfId="16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4" xfId="23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22" applyFont="1" applyBorder="1" applyAlignment="1">
      <alignment horizontal="left"/>
      <protection/>
    </xf>
    <xf numFmtId="180" fontId="4" fillId="0" borderId="0" xfId="16" applyNumberFormat="1" applyFont="1" applyFill="1" applyBorder="1" applyAlignment="1">
      <alignment/>
    </xf>
    <xf numFmtId="177" fontId="4" fillId="0" borderId="0" xfId="23" applyNumberFormat="1" applyFont="1" applyFill="1" applyBorder="1" applyAlignment="1">
      <alignment horizontal="right"/>
      <protection/>
    </xf>
    <xf numFmtId="180" fontId="3" fillId="0" borderId="0" xfId="16" applyNumberFormat="1" applyFont="1" applyFill="1" applyBorder="1" applyAlignment="1">
      <alignment/>
    </xf>
    <xf numFmtId="0" fontId="4" fillId="0" borderId="0" xfId="21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16" applyNumberFormat="1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7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22" applyFont="1" applyFill="1" applyBorder="1" applyAlignment="1">
      <alignment horizontal="center" wrapText="1"/>
      <protection/>
    </xf>
    <xf numFmtId="0" fontId="12" fillId="0" borderId="0" xfId="22" applyFont="1" applyFill="1" applyBorder="1" applyAlignment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14" fontId="13" fillId="0" borderId="1" xfId="22" applyNumberFormat="1" applyFont="1" applyFill="1" applyBorder="1" applyAlignment="1">
      <alignment horizontal="center"/>
      <protection/>
    </xf>
    <xf numFmtId="14" fontId="13" fillId="0" borderId="0" xfId="22" applyNumberFormat="1" applyFont="1" applyFill="1" applyBorder="1" applyAlignment="1" quotePrefix="1">
      <alignment horizontal="center"/>
      <protection/>
    </xf>
    <xf numFmtId="0" fontId="12" fillId="0" borderId="0" xfId="22" applyFont="1" applyBorder="1" applyAlignment="1">
      <alignment/>
      <protection/>
    </xf>
    <xf numFmtId="0" fontId="12" fillId="0" borderId="0" xfId="22" applyFont="1" applyFill="1" applyBorder="1" applyAlignment="1">
      <alignment horizontal="center" vertical="center"/>
      <protection/>
    </xf>
    <xf numFmtId="180" fontId="12" fillId="0" borderId="0" xfId="23" applyNumberFormat="1" applyFont="1" applyFill="1" applyAlignment="1">
      <alignment horizontal="right"/>
      <protection/>
    </xf>
    <xf numFmtId="180" fontId="12" fillId="0" borderId="0" xfId="23" applyNumberFormat="1" applyFont="1" applyFill="1" applyBorder="1" applyAlignment="1">
      <alignment horizontal="right"/>
      <protection/>
    </xf>
    <xf numFmtId="0" fontId="13" fillId="0" borderId="0" xfId="21" applyFont="1" applyFill="1" applyBorder="1">
      <alignment/>
      <protection/>
    </xf>
    <xf numFmtId="180" fontId="13" fillId="0" borderId="3" xfId="28" applyNumberFormat="1" applyFont="1" applyFill="1" applyBorder="1" applyAlignment="1">
      <alignment/>
    </xf>
    <xf numFmtId="180" fontId="13" fillId="0" borderId="0" xfId="28" applyNumberFormat="1" applyFont="1" applyFill="1" applyBorder="1" applyAlignment="1">
      <alignment/>
    </xf>
    <xf numFmtId="0" fontId="12" fillId="0" borderId="0" xfId="23" applyFont="1" applyFill="1" applyBorder="1" applyAlignment="1">
      <alignment/>
      <protection/>
    </xf>
    <xf numFmtId="0" fontId="12" fillId="0" borderId="0" xfId="23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24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21" applyFont="1">
      <alignment/>
      <protection/>
    </xf>
    <xf numFmtId="180" fontId="13" fillId="0" borderId="2" xfId="28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80" fontId="10" fillId="0" borderId="3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2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180" fontId="4" fillId="0" borderId="0" xfId="23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22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/>
    </xf>
    <xf numFmtId="0" fontId="2" fillId="0" borderId="5" xfId="0" applyFont="1" applyBorder="1" applyAlignment="1">
      <alignment/>
    </xf>
    <xf numFmtId="49" fontId="4" fillId="0" borderId="0" xfId="2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17" applyFont="1" applyBorder="1" applyAlignment="1">
      <alignment vertical="top"/>
      <protection/>
    </xf>
    <xf numFmtId="0" fontId="21" fillId="0" borderId="6" xfId="0" applyFont="1" applyBorder="1" applyAlignment="1">
      <alignment horizontal="center" vertical="top" wrapText="1"/>
    </xf>
    <xf numFmtId="182" fontId="21" fillId="0" borderId="6" xfId="0" applyNumberFormat="1" applyFont="1" applyBorder="1" applyAlignment="1">
      <alignment horizontal="center" vertical="top" wrapText="1"/>
    </xf>
    <xf numFmtId="0" fontId="3" fillId="0" borderId="6" xfId="17" applyFont="1" applyBorder="1" applyAlignment="1">
      <alignment horizontal="left" vertical="top"/>
      <protection/>
    </xf>
    <xf numFmtId="180" fontId="3" fillId="0" borderId="6" xfId="17" applyNumberFormat="1" applyFont="1" applyFill="1" applyBorder="1" applyAlignment="1">
      <alignment/>
      <protection/>
    </xf>
    <xf numFmtId="0" fontId="3" fillId="0" borderId="6" xfId="17" applyFont="1" applyBorder="1" applyAlignment="1">
      <alignment horizontal="left" vertical="top" wrapText="1"/>
      <protection/>
    </xf>
    <xf numFmtId="0" fontId="4" fillId="0" borderId="6" xfId="17" applyFont="1" applyBorder="1" applyAlignment="1">
      <alignment horizontal="left" vertical="top"/>
      <protection/>
    </xf>
    <xf numFmtId="177" fontId="4" fillId="0" borderId="6" xfId="17" applyNumberFormat="1" applyFont="1" applyFill="1" applyBorder="1" applyAlignment="1">
      <alignment horizontal="right"/>
      <protection/>
    </xf>
    <xf numFmtId="0" fontId="3" fillId="0" borderId="6" xfId="17" applyFont="1" applyBorder="1" applyAlignment="1">
      <alignment vertical="top"/>
      <protection/>
    </xf>
    <xf numFmtId="177" fontId="3" fillId="0" borderId="6" xfId="17" applyNumberFormat="1" applyFont="1" applyFill="1" applyBorder="1" applyAlignment="1">
      <alignment/>
      <protection/>
    </xf>
    <xf numFmtId="0" fontId="3" fillId="0" borderId="6" xfId="22" applyFont="1" applyBorder="1" applyAlignment="1">
      <alignment horizontal="left" wrapText="1"/>
      <protection/>
    </xf>
    <xf numFmtId="0" fontId="3" fillId="0" borderId="6" xfId="22" applyFont="1" applyFill="1" applyBorder="1" applyAlignment="1">
      <alignment horizontal="left" wrapText="1"/>
      <protection/>
    </xf>
    <xf numFmtId="180" fontId="4" fillId="0" borderId="6" xfId="17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/>
    </xf>
    <xf numFmtId="0" fontId="4" fillId="0" borderId="6" xfId="17" applyFont="1" applyBorder="1" applyAlignment="1">
      <alignment horizontal="left" vertical="top" wrapText="1"/>
      <protection/>
    </xf>
    <xf numFmtId="180" fontId="3" fillId="0" borderId="6" xfId="17" applyNumberFormat="1" applyFont="1" applyFill="1" applyBorder="1" applyAlignment="1">
      <alignment horizontal="right"/>
      <protection/>
    </xf>
    <xf numFmtId="180" fontId="3" fillId="0" borderId="6" xfId="17" applyNumberFormat="1" applyFont="1" applyFill="1" applyBorder="1" applyAlignment="1">
      <alignment horizontal="right"/>
      <protection/>
    </xf>
    <xf numFmtId="0" fontId="4" fillId="0" borderId="6" xfId="17" applyFont="1" applyBorder="1" applyAlignment="1">
      <alignment/>
      <protection/>
    </xf>
    <xf numFmtId="0" fontId="3" fillId="0" borderId="6" xfId="17" applyFont="1" applyBorder="1" applyAlignment="1">
      <alignment/>
      <protection/>
    </xf>
    <xf numFmtId="180" fontId="4" fillId="0" borderId="6" xfId="17" applyNumberFormat="1" applyFont="1" applyFill="1" applyBorder="1" applyAlignment="1">
      <alignment horizontal="right"/>
      <protection/>
    </xf>
    <xf numFmtId="0" fontId="3" fillId="0" borderId="6" xfId="17" applyFont="1" applyBorder="1" applyAlignment="1">
      <alignment vertical="top" wrapText="1"/>
      <protection/>
    </xf>
    <xf numFmtId="0" fontId="4" fillId="0" borderId="0" xfId="17" applyFont="1" applyBorder="1" applyAlignment="1">
      <alignment vertical="top"/>
      <protection/>
    </xf>
    <xf numFmtId="180" fontId="4" fillId="0" borderId="0" xfId="17" applyNumberFormat="1" applyFont="1" applyFill="1" applyBorder="1" applyAlignment="1">
      <alignment horizontal="right"/>
      <protection/>
    </xf>
    <xf numFmtId="0" fontId="3" fillId="0" borderId="0" xfId="17" applyFont="1" applyAlignment="1">
      <alignment/>
      <protection/>
    </xf>
    <xf numFmtId="180" fontId="3" fillId="0" borderId="0" xfId="17" applyNumberFormat="1" applyFont="1" applyFill="1" applyAlignment="1">
      <alignment/>
      <protection/>
    </xf>
    <xf numFmtId="4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23" fillId="0" borderId="0" xfId="20" applyFont="1" applyAlignment="1" quotePrefix="1">
      <alignment horizontal="left"/>
      <protection/>
    </xf>
    <xf numFmtId="0" fontId="6" fillId="0" borderId="0" xfId="20" applyFont="1">
      <alignment/>
      <protection/>
    </xf>
    <xf numFmtId="0" fontId="23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23" fillId="0" borderId="0" xfId="20" applyFont="1">
      <alignment/>
      <protection/>
    </xf>
    <xf numFmtId="0" fontId="6" fillId="0" borderId="0" xfId="20" applyFont="1" applyBorder="1">
      <alignment/>
      <protection/>
    </xf>
    <xf numFmtId="0" fontId="23" fillId="0" borderId="6" xfId="20" applyFont="1" applyBorder="1" applyAlignment="1">
      <alignment horizontal="right"/>
      <protection/>
    </xf>
    <xf numFmtId="0" fontId="23" fillId="0" borderId="6" xfId="20" applyFont="1" applyBorder="1" applyAlignment="1">
      <alignment horizontal="center" wrapText="1"/>
      <protection/>
    </xf>
    <xf numFmtId="0" fontId="23" fillId="0" borderId="6" xfId="20" applyFont="1" applyBorder="1" applyAlignment="1">
      <alignment horizontal="center" vertical="center" wrapText="1"/>
      <protection/>
    </xf>
    <xf numFmtId="0" fontId="23" fillId="0" borderId="6" xfId="20" applyFont="1" applyBorder="1">
      <alignment/>
      <protection/>
    </xf>
    <xf numFmtId="0" fontId="6" fillId="0" borderId="6" xfId="20" applyFont="1" applyBorder="1">
      <alignment/>
      <protection/>
    </xf>
    <xf numFmtId="0" fontId="6" fillId="0" borderId="6" xfId="0" applyFont="1" applyBorder="1" applyAlignment="1">
      <alignment/>
    </xf>
    <xf numFmtId="0" fontId="23" fillId="0" borderId="6" xfId="20" applyFont="1" applyBorder="1" applyAlignment="1" quotePrefix="1">
      <alignment horizontal="left"/>
      <protection/>
    </xf>
    <xf numFmtId="0" fontId="6" fillId="0" borderId="6" xfId="20" applyFont="1" applyBorder="1" applyAlignment="1">
      <alignment horizontal="left"/>
      <protection/>
    </xf>
    <xf numFmtId="0" fontId="6" fillId="0" borderId="6" xfId="20" applyFont="1" applyBorder="1">
      <alignment/>
      <protection/>
    </xf>
    <xf numFmtId="0" fontId="6" fillId="0" borderId="6" xfId="20" applyFont="1" applyBorder="1" applyAlignment="1">
      <alignment wrapText="1"/>
      <protection/>
    </xf>
    <xf numFmtId="0" fontId="23" fillId="0" borderId="6" xfId="20" applyFont="1" applyBorder="1">
      <alignment/>
      <protection/>
    </xf>
    <xf numFmtId="0" fontId="6" fillId="0" borderId="6" xfId="20" applyFont="1" applyBorder="1" applyAlignment="1" quotePrefix="1">
      <alignment horizontal="left"/>
      <protection/>
    </xf>
    <xf numFmtId="0" fontId="23" fillId="0" borderId="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20" applyFont="1" applyBorder="1">
      <alignment/>
      <protection/>
    </xf>
    <xf numFmtId="0" fontId="6" fillId="0" borderId="0" xfId="20" applyFont="1" applyBorder="1" applyAlignment="1" quotePrefix="1">
      <alignment horizontal="left"/>
      <protection/>
    </xf>
  </cellXfs>
  <cellStyles count="16">
    <cellStyle name="Normal" xfId="0"/>
    <cellStyle name="Comma_2231 IAS Financial Statements - Sep-30, 2001" xfId="15"/>
    <cellStyle name="Comma_ATF_31.11.07_F2_14 January 2008" xfId="16"/>
    <cellStyle name="Normal 2 2" xfId="17"/>
    <cellStyle name="Normal 6" xfId="18"/>
    <cellStyle name="Normal_ATF Bank_2008_M_Securities_WP_DI" xfId="19"/>
    <cellStyle name="Normal_CAP" xfId="20"/>
    <cellStyle name="Normal_JSCB Kyrgyzstan_2005_TB" xfId="21"/>
    <cellStyle name="Normal_Worksheet in   Fs" xfId="22"/>
    <cellStyle name="Normal_Worksheet in (C) 2243 IAS Transformation schedule 2003 &amp; Notes to FS - info for Memo" xfId="23"/>
    <cellStyle name="Normal_Worksheet in TB LS Blank Leadsheet Excel Template - Used by Trial Balance to Create Leadsheets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F4" sqref="F4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77</v>
      </c>
      <c r="B1" s="2"/>
      <c r="C1" s="2"/>
      <c r="D1" s="3"/>
      <c r="E1" s="3"/>
      <c r="F1" s="3"/>
      <c r="G1" s="86"/>
      <c r="H1" s="5"/>
      <c r="I1" s="5"/>
    </row>
    <row r="3" spans="4:6" ht="12">
      <c r="D3" s="89" t="s">
        <v>83</v>
      </c>
      <c r="F3" s="88" t="s">
        <v>84</v>
      </c>
    </row>
    <row r="4" spans="2:9" ht="12.75" customHeight="1">
      <c r="B4" s="8"/>
      <c r="C4" s="8"/>
      <c r="D4" s="87" t="s">
        <v>81</v>
      </c>
      <c r="F4" s="87" t="s">
        <v>82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442746.7</v>
      </c>
      <c r="F7" s="18">
        <v>513252</v>
      </c>
      <c r="G7" s="19"/>
    </row>
    <row r="8" spans="2:7" ht="12">
      <c r="B8" s="84" t="s">
        <v>71</v>
      </c>
      <c r="C8" s="17"/>
      <c r="D8" s="18">
        <v>424237</v>
      </c>
      <c r="F8" s="18">
        <v>286200</v>
      </c>
      <c r="G8" s="19"/>
    </row>
    <row r="9" spans="2:7" ht="12">
      <c r="B9" s="84" t="s">
        <v>72</v>
      </c>
      <c r="C9" s="17"/>
      <c r="D9" s="18">
        <v>679828</v>
      </c>
      <c r="F9" s="18">
        <v>550301</v>
      </c>
      <c r="G9" s="19"/>
    </row>
    <row r="10" spans="2:7" ht="12">
      <c r="B10" s="16" t="s">
        <v>74</v>
      </c>
      <c r="C10" s="17"/>
      <c r="D10" s="18">
        <v>0</v>
      </c>
      <c r="F10" s="18">
        <v>0</v>
      </c>
      <c r="G10" s="19"/>
    </row>
    <row r="11" spans="2:7" ht="12">
      <c r="B11" s="83" t="s">
        <v>73</v>
      </c>
      <c r="C11" s="17"/>
      <c r="D11" s="81">
        <f>D7+D8+D9</f>
        <v>1546811.7</v>
      </c>
      <c r="F11" s="81">
        <f>SUM(F7:F9)</f>
        <v>1349753</v>
      </c>
      <c r="G11" s="19"/>
    </row>
    <row r="13" spans="2:6" ht="36">
      <c r="B13" s="16" t="s">
        <v>3</v>
      </c>
      <c r="C13" s="17"/>
      <c r="D13" s="20"/>
      <c r="F13" s="20"/>
    </row>
    <row r="14" spans="2:6" ht="12">
      <c r="B14" s="21" t="s">
        <v>4</v>
      </c>
      <c r="C14" s="17">
        <v>14</v>
      </c>
      <c r="D14" s="20">
        <v>29</v>
      </c>
      <c r="F14" s="20">
        <f>728762+1771</f>
        <v>730533</v>
      </c>
    </row>
    <row r="15" spans="2:6" ht="12">
      <c r="B15" s="21" t="s">
        <v>5</v>
      </c>
      <c r="C15" s="17">
        <v>14</v>
      </c>
      <c r="D15" s="20"/>
      <c r="F15" s="20">
        <v>0</v>
      </c>
    </row>
    <row r="16" spans="2:6" ht="12.75" customHeight="1">
      <c r="B16" s="16" t="s">
        <v>6</v>
      </c>
      <c r="D16" s="18"/>
      <c r="F16" s="18"/>
    </row>
    <row r="17" spans="2:6" ht="12.75" customHeight="1">
      <c r="B17" s="21" t="s">
        <v>4</v>
      </c>
      <c r="C17" s="17">
        <v>15</v>
      </c>
      <c r="D17" s="18">
        <v>0</v>
      </c>
      <c r="F17" s="18">
        <v>0</v>
      </c>
    </row>
    <row r="18" spans="2:6" ht="12.75" customHeight="1">
      <c r="B18" s="21" t="s">
        <v>5</v>
      </c>
      <c r="C18" s="17">
        <v>15</v>
      </c>
      <c r="D18" s="18">
        <v>0</v>
      </c>
      <c r="F18" s="18">
        <v>0</v>
      </c>
    </row>
    <row r="19" spans="2:6" ht="12.75" customHeight="1">
      <c r="B19" s="16" t="s">
        <v>7</v>
      </c>
      <c r="C19" s="17">
        <v>16</v>
      </c>
      <c r="D19" s="18">
        <v>301032.17</v>
      </c>
      <c r="F19" s="18"/>
    </row>
    <row r="20" spans="2:6" ht="12.75" customHeight="1">
      <c r="B20" s="16" t="s">
        <v>8</v>
      </c>
      <c r="C20" s="17">
        <v>17</v>
      </c>
      <c r="D20" s="18">
        <v>2317605</v>
      </c>
      <c r="F20" s="18">
        <v>2299352</v>
      </c>
    </row>
    <row r="21" spans="2:6" ht="12.75" customHeight="1">
      <c r="B21" s="16" t="s">
        <v>69</v>
      </c>
      <c r="C21" s="17"/>
      <c r="D21" s="18">
        <v>-151396</v>
      </c>
      <c r="F21" s="18">
        <v>-186206</v>
      </c>
    </row>
    <row r="22" spans="2:6" ht="12.75" customHeight="1">
      <c r="B22" s="83" t="s">
        <v>70</v>
      </c>
      <c r="C22" s="17"/>
      <c r="D22" s="81">
        <f>SUM(D20:D21)</f>
        <v>2166209</v>
      </c>
      <c r="E22" s="82"/>
      <c r="F22" s="81">
        <f>SUM(F20:F21)</f>
        <v>2113146</v>
      </c>
    </row>
    <row r="23" spans="2:6" ht="12.75" customHeight="1">
      <c r="B23" s="16" t="s">
        <v>9</v>
      </c>
      <c r="C23" s="17">
        <v>18</v>
      </c>
      <c r="D23" s="18">
        <v>280555</v>
      </c>
      <c r="F23" s="18">
        <v>89510</v>
      </c>
    </row>
    <row r="24" spans="2:6" ht="12.75" customHeight="1">
      <c r="B24" s="16" t="s">
        <v>10</v>
      </c>
      <c r="C24" s="17"/>
      <c r="D24" s="18"/>
      <c r="F24" s="18"/>
    </row>
    <row r="25" spans="2:6" ht="12.75" customHeight="1">
      <c r="B25" s="16" t="s">
        <v>11</v>
      </c>
      <c r="C25" s="17"/>
      <c r="D25" s="18"/>
      <c r="F25" s="18"/>
    </row>
    <row r="26" spans="2:6" ht="12.75" customHeight="1">
      <c r="B26" s="16" t="s">
        <v>12</v>
      </c>
      <c r="C26" s="17"/>
      <c r="D26" s="18"/>
      <c r="F26" s="18"/>
    </row>
    <row r="27" spans="2:6" ht="12.75" customHeight="1">
      <c r="B27" s="16" t="s">
        <v>13</v>
      </c>
      <c r="C27" s="17">
        <v>19</v>
      </c>
      <c r="D27" s="18">
        <v>127480</v>
      </c>
      <c r="F27" s="18">
        <v>99276</v>
      </c>
    </row>
    <row r="28" spans="2:6" ht="12.75" customHeight="1">
      <c r="B28" s="16" t="s">
        <v>14</v>
      </c>
      <c r="C28" s="17">
        <v>12</v>
      </c>
      <c r="D28" s="18"/>
      <c r="F28" s="18"/>
    </row>
    <row r="29" spans="2:6" ht="12.75" customHeight="1">
      <c r="B29" s="22" t="s">
        <v>15</v>
      </c>
      <c r="C29" s="17">
        <v>20</v>
      </c>
      <c r="D29" s="18">
        <f>171157-71770+53460</f>
        <v>152847</v>
      </c>
      <c r="F29" s="18">
        <f>149864.9-1771</f>
        <v>148093.9</v>
      </c>
    </row>
    <row r="30" spans="2:9" ht="13.5" customHeight="1" thickBot="1">
      <c r="B30" s="14" t="s">
        <v>16</v>
      </c>
      <c r="C30" s="14"/>
      <c r="D30" s="23">
        <f>D11+D19+D22+D23+D24+D25+D26+D27+D28+D29+D14+D15</f>
        <v>4574963.87</v>
      </c>
      <c r="E30" s="23">
        <f>E11+E13+E14+E15+E16+E17+E18+E19+E22+E23+E24+E25+E26+E27+E28+E29</f>
        <v>0</v>
      </c>
      <c r="F30" s="23">
        <f>F11+F13+F14+F15+F16+F17+F18+F19+F22+F23+F24+F25+F26+F27+F28+F29</f>
        <v>4530311.9</v>
      </c>
      <c r="H30" s="24"/>
      <c r="I30" s="24"/>
    </row>
    <row r="31" spans="2:6" ht="12.75" thickTop="1">
      <c r="B31" s="22"/>
      <c r="C31" s="22"/>
      <c r="D31" s="25"/>
      <c r="F31" s="25"/>
    </row>
    <row r="32" spans="2:6" ht="12">
      <c r="B32" s="14" t="s">
        <v>17</v>
      </c>
      <c r="C32" s="14"/>
      <c r="D32" s="25"/>
      <c r="F32" s="25"/>
    </row>
    <row r="33" spans="2:6" ht="36">
      <c r="B33" s="22" t="s">
        <v>18</v>
      </c>
      <c r="C33" s="17">
        <v>14</v>
      </c>
      <c r="D33" s="26">
        <v>473.7</v>
      </c>
      <c r="F33" s="26">
        <v>746978.7</v>
      </c>
    </row>
    <row r="34" spans="2:6" ht="12">
      <c r="B34" s="27" t="s">
        <v>19</v>
      </c>
      <c r="C34" s="17">
        <v>21</v>
      </c>
      <c r="D34" s="18">
        <f>236191.5+137367</f>
        <v>373558.5</v>
      </c>
      <c r="F34" s="18">
        <v>51</v>
      </c>
    </row>
    <row r="35" spans="2:6" ht="12">
      <c r="B35" s="28" t="s">
        <v>20</v>
      </c>
      <c r="C35" s="17">
        <v>22</v>
      </c>
      <c r="D35" s="18">
        <f>3263805.5-137367-2500</f>
        <v>3123938.5</v>
      </c>
      <c r="F35" s="18">
        <v>2733601.6</v>
      </c>
    </row>
    <row r="36" spans="2:6" ht="12">
      <c r="B36" s="28" t="s">
        <v>21</v>
      </c>
      <c r="C36" s="17"/>
      <c r="D36" s="18"/>
      <c r="F36" s="18"/>
    </row>
    <row r="37" spans="2:6" ht="12">
      <c r="B37" s="28" t="s">
        <v>22</v>
      </c>
      <c r="C37" s="17">
        <v>23</v>
      </c>
      <c r="D37" s="18">
        <v>607</v>
      </c>
      <c r="F37" s="18">
        <v>656</v>
      </c>
    </row>
    <row r="38" spans="2:6" ht="12">
      <c r="B38" s="28" t="s">
        <v>23</v>
      </c>
      <c r="C38" s="17">
        <v>23</v>
      </c>
      <c r="D38" s="18">
        <v>343837</v>
      </c>
      <c r="F38" s="18">
        <v>398041.7</v>
      </c>
    </row>
    <row r="39" spans="2:6" ht="12">
      <c r="B39" s="28" t="s">
        <v>24</v>
      </c>
      <c r="C39" s="17"/>
      <c r="D39" s="18"/>
      <c r="F39" s="18"/>
    </row>
    <row r="40" spans="2:6" ht="12">
      <c r="B40" s="28" t="s">
        <v>25</v>
      </c>
      <c r="C40" s="17">
        <v>12</v>
      </c>
      <c r="D40" s="18">
        <v>2000</v>
      </c>
      <c r="F40" s="18">
        <v>740</v>
      </c>
    </row>
    <row r="41" spans="2:6" ht="12">
      <c r="B41" s="28" t="s">
        <v>26</v>
      </c>
      <c r="C41" s="17">
        <v>24</v>
      </c>
      <c r="D41" s="18">
        <f>120675+2500+7201.2</f>
        <v>130376.2</v>
      </c>
      <c r="F41" s="18">
        <v>81387</v>
      </c>
    </row>
    <row r="42" spans="2:9" ht="12.75" customHeight="1">
      <c r="B42" s="14" t="s">
        <v>27</v>
      </c>
      <c r="C42" s="14"/>
      <c r="D42" s="29">
        <f>SUM(D33:D41)</f>
        <v>3974790.9000000004</v>
      </c>
      <c r="F42" s="29">
        <f>SUM(F33:F41)</f>
        <v>3961456</v>
      </c>
      <c r="H42" s="24"/>
      <c r="I42" s="24"/>
    </row>
    <row r="43" spans="2:8" ht="12">
      <c r="B43" s="22"/>
      <c r="C43" s="22"/>
      <c r="D43" s="25"/>
      <c r="F43" s="25"/>
      <c r="H43" s="24"/>
    </row>
    <row r="44" spans="2:6" ht="12.75" customHeight="1">
      <c r="B44" s="14" t="s">
        <v>28</v>
      </c>
      <c r="C44" s="14"/>
      <c r="D44" s="25"/>
      <c r="F44" s="25"/>
    </row>
    <row r="45" spans="2:6" ht="12.75" customHeight="1">
      <c r="B45" s="22" t="s">
        <v>29</v>
      </c>
      <c r="C45" s="17">
        <v>25</v>
      </c>
      <c r="D45" s="18">
        <v>420246</v>
      </c>
      <c r="F45" s="18">
        <v>420246</v>
      </c>
    </row>
    <row r="46" spans="2:6" ht="12.75" customHeight="1">
      <c r="B46" s="22" t="s">
        <v>30</v>
      </c>
      <c r="C46" s="22"/>
      <c r="D46" s="18"/>
      <c r="F46" s="18"/>
    </row>
    <row r="47" spans="2:6" ht="12.75" customHeight="1">
      <c r="B47" s="30" t="s">
        <v>31</v>
      </c>
      <c r="C47" s="22"/>
      <c r="D47" s="18"/>
      <c r="F47" s="18"/>
    </row>
    <row r="48" spans="2:6" ht="24">
      <c r="B48" s="22" t="s">
        <v>32</v>
      </c>
      <c r="C48" s="22"/>
      <c r="D48" s="18">
        <v>33</v>
      </c>
      <c r="F48" s="18">
        <v>53</v>
      </c>
    </row>
    <row r="49" spans="2:6" ht="12.75" customHeight="1">
      <c r="B49" s="22" t="s">
        <v>33</v>
      </c>
      <c r="C49" s="22"/>
      <c r="D49" s="18"/>
      <c r="F49" s="18"/>
    </row>
    <row r="50" spans="2:6" ht="12.75" customHeight="1">
      <c r="B50" s="22" t="s">
        <v>34</v>
      </c>
      <c r="C50" s="22"/>
      <c r="D50" s="31">
        <v>179894</v>
      </c>
      <c r="E50" s="32"/>
      <c r="F50" s="31">
        <v>148557.3</v>
      </c>
    </row>
    <row r="51" spans="2:9" ht="12.75" customHeight="1">
      <c r="B51" s="33" t="s">
        <v>35</v>
      </c>
      <c r="C51" s="14"/>
      <c r="D51" s="34">
        <f>SUM(D45:D50)</f>
        <v>600173</v>
      </c>
      <c r="F51" s="34">
        <f>SUM(F45:F50)</f>
        <v>568856.3</v>
      </c>
      <c r="H51" s="35"/>
      <c r="I51" s="35"/>
    </row>
    <row r="52" spans="2:9" ht="12.75" customHeight="1">
      <c r="B52" s="22" t="s">
        <v>36</v>
      </c>
      <c r="C52" s="14"/>
      <c r="D52" s="36"/>
      <c r="F52" s="36"/>
      <c r="H52" s="35"/>
      <c r="I52" s="35"/>
    </row>
    <row r="53" spans="2:9" ht="12.75" customHeight="1">
      <c r="B53" s="14" t="s">
        <v>37</v>
      </c>
      <c r="C53" s="14"/>
      <c r="D53" s="29">
        <f>SUM(D51:D52)</f>
        <v>600173</v>
      </c>
      <c r="F53" s="29">
        <f>SUM(F51:F52)</f>
        <v>568856.3</v>
      </c>
      <c r="H53" s="35"/>
      <c r="I53" s="35"/>
    </row>
    <row r="54" spans="2:9" ht="13.5" customHeight="1" thickBot="1">
      <c r="B54" s="37" t="s">
        <v>38</v>
      </c>
      <c r="C54" s="37"/>
      <c r="D54" s="23">
        <f>D42+D53</f>
        <v>4574963.9</v>
      </c>
      <c r="F54" s="23">
        <f>F42+F53</f>
        <v>4530312.3</v>
      </c>
      <c r="H54" s="24"/>
      <c r="I54" s="24"/>
    </row>
    <row r="55" spans="2:9" ht="12.75" thickTop="1">
      <c r="B55" s="22"/>
      <c r="C55" s="22"/>
      <c r="D55" s="4"/>
      <c r="H55" s="25"/>
      <c r="I55" s="25"/>
    </row>
    <row r="56" spans="2:6" ht="12">
      <c r="B56" s="38"/>
      <c r="D56" s="39">
        <f>D54-D30</f>
        <v>0.03000000026077032</v>
      </c>
      <c r="F56" s="39">
        <f>F54-F30</f>
        <v>0.39999999944120646</v>
      </c>
    </row>
    <row r="58" spans="2:6" ht="12">
      <c r="B58" s="4" t="s">
        <v>79</v>
      </c>
      <c r="F58" s="4" t="s">
        <v>80</v>
      </c>
    </row>
    <row r="62" spans="2:6" ht="12">
      <c r="B62" s="4" t="s">
        <v>75</v>
      </c>
      <c r="F62" s="4" t="s">
        <v>39</v>
      </c>
    </row>
    <row r="63" ht="12">
      <c r="D63" s="20"/>
    </row>
    <row r="65" ht="12">
      <c r="B65" s="4" t="s">
        <v>76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4.140625" style="121" customWidth="1"/>
    <col min="2" max="2" width="11.421875" style="121" customWidth="1"/>
    <col min="3" max="3" width="14.140625" style="121" customWidth="1"/>
    <col min="4" max="4" width="10.140625" style="121" customWidth="1"/>
    <col min="5" max="5" width="12.00390625" style="121" customWidth="1"/>
    <col min="6" max="6" width="14.00390625" style="121" customWidth="1"/>
    <col min="7" max="8" width="10.140625" style="121" customWidth="1"/>
    <col min="10" max="10" width="16.28125" style="121" customWidth="1"/>
    <col min="11" max="16384" width="9.140625" style="121" customWidth="1"/>
  </cols>
  <sheetData>
    <row r="1" spans="1:2" ht="15.75">
      <c r="A1" s="119"/>
      <c r="B1" s="120"/>
    </row>
    <row r="2" spans="1:2" ht="15.75">
      <c r="A2" s="119"/>
      <c r="B2" s="120"/>
    </row>
    <row r="3" spans="1:8" ht="13.5" customHeight="1">
      <c r="A3" s="119"/>
      <c r="C3" s="120"/>
      <c r="D3" s="120"/>
      <c r="E3" s="120"/>
      <c r="F3" s="120"/>
      <c r="G3" s="120"/>
      <c r="H3" s="120"/>
    </row>
    <row r="4" spans="1:8" ht="13.5" customHeight="1">
      <c r="A4" s="122" t="s">
        <v>128</v>
      </c>
      <c r="B4" s="92"/>
      <c r="C4" s="92"/>
      <c r="D4" s="92"/>
      <c r="E4" s="92"/>
      <c r="F4" s="92"/>
      <c r="G4" s="120"/>
      <c r="H4" s="120"/>
    </row>
    <row r="5" spans="1:6" ht="13.5" customHeight="1">
      <c r="A5" s="123" t="s">
        <v>129</v>
      </c>
      <c r="B5" s="92"/>
      <c r="C5" s="92"/>
      <c r="D5" s="92"/>
      <c r="E5" s="92"/>
      <c r="F5" s="92"/>
    </row>
    <row r="6" ht="12.75" customHeight="1">
      <c r="A6" s="124"/>
    </row>
    <row r="7" s="125" customFormat="1" ht="12.75"/>
    <row r="8" spans="1:8" s="125" customFormat="1" ht="76.5" customHeight="1">
      <c r="A8" s="126"/>
      <c r="B8" s="127" t="s">
        <v>130</v>
      </c>
      <c r="C8" s="127" t="s">
        <v>131</v>
      </c>
      <c r="D8" s="127" t="s">
        <v>132</v>
      </c>
      <c r="E8" s="127" t="s">
        <v>133</v>
      </c>
      <c r="F8" s="127" t="s">
        <v>134</v>
      </c>
      <c r="G8" s="127" t="s">
        <v>135</v>
      </c>
      <c r="H8" s="128" t="s">
        <v>136</v>
      </c>
    </row>
    <row r="9" spans="1:8" s="125" customFormat="1" ht="12.75">
      <c r="A9" s="129"/>
      <c r="B9" s="130"/>
      <c r="C9" s="130"/>
      <c r="D9" s="130"/>
      <c r="E9" s="130"/>
      <c r="F9" s="130"/>
      <c r="G9" s="130"/>
      <c r="H9" s="130"/>
    </row>
    <row r="10" spans="1:8" s="125" customFormat="1" ht="12.75">
      <c r="A10" s="131" t="s">
        <v>137</v>
      </c>
      <c r="B10" s="129">
        <v>420246</v>
      </c>
      <c r="C10" s="129">
        <v>0</v>
      </c>
      <c r="D10" s="129">
        <v>38</v>
      </c>
      <c r="E10" s="129">
        <v>146609</v>
      </c>
      <c r="F10" s="129">
        <v>0</v>
      </c>
      <c r="G10" s="129">
        <v>0</v>
      </c>
      <c r="H10" s="129">
        <f>SUM(B10:G10)</f>
        <v>566893</v>
      </c>
    </row>
    <row r="11" spans="1:8" s="125" customFormat="1" ht="12.75">
      <c r="A11" s="132"/>
      <c r="B11" s="130"/>
      <c r="C11" s="130"/>
      <c r="D11" s="130"/>
      <c r="E11" s="130"/>
      <c r="F11" s="130"/>
      <c r="G11" s="130"/>
      <c r="H11" s="130"/>
    </row>
    <row r="12" spans="1:8" s="125" customFormat="1" ht="12.75">
      <c r="A12" s="132" t="s">
        <v>138</v>
      </c>
      <c r="B12" s="130"/>
      <c r="C12" s="130"/>
      <c r="D12" s="130"/>
      <c r="E12" s="130"/>
      <c r="F12" s="130"/>
      <c r="G12" s="130"/>
      <c r="H12" s="130"/>
    </row>
    <row r="13" spans="1:8" s="125" customFormat="1" ht="12.75">
      <c r="A13" s="133" t="s">
        <v>139</v>
      </c>
      <c r="B13" s="134"/>
      <c r="C13" s="134"/>
      <c r="D13" s="134"/>
      <c r="E13" s="134"/>
      <c r="F13" s="134"/>
      <c r="G13" s="134"/>
      <c r="H13" s="134"/>
    </row>
    <row r="14" spans="1:8" ht="12.75">
      <c r="A14" s="133"/>
      <c r="B14" s="130"/>
      <c r="C14" s="130"/>
      <c r="D14" s="130"/>
      <c r="E14" s="130"/>
      <c r="F14" s="130"/>
      <c r="G14" s="130"/>
      <c r="H14" s="130"/>
    </row>
    <row r="15" spans="1:8" ht="12.75">
      <c r="A15" s="134" t="s">
        <v>140</v>
      </c>
      <c r="B15" s="134"/>
      <c r="C15" s="134"/>
      <c r="D15" s="134"/>
      <c r="E15" s="134"/>
      <c r="F15" s="134"/>
      <c r="G15" s="134"/>
      <c r="H15" s="134"/>
    </row>
    <row r="16" spans="1:8" ht="12.75">
      <c r="A16" s="134"/>
      <c r="B16" s="130"/>
      <c r="C16" s="130"/>
      <c r="D16" s="130"/>
      <c r="E16" s="130"/>
      <c r="F16" s="130"/>
      <c r="G16" s="130"/>
      <c r="H16" s="130"/>
    </row>
    <row r="17" spans="1:8" ht="25.5">
      <c r="A17" s="135" t="s">
        <v>141</v>
      </c>
      <c r="B17" s="134"/>
      <c r="C17" s="134"/>
      <c r="D17" s="134"/>
      <c r="E17" s="134"/>
      <c r="F17" s="134"/>
      <c r="G17" s="134"/>
      <c r="H17" s="134"/>
    </row>
    <row r="18" spans="1:8" ht="12.75">
      <c r="A18" s="134"/>
      <c r="B18" s="130"/>
      <c r="C18" s="130"/>
      <c r="D18" s="130"/>
      <c r="E18" s="130"/>
      <c r="F18" s="130"/>
      <c r="G18" s="130"/>
      <c r="H18" s="130"/>
    </row>
    <row r="19" spans="1:8" ht="12.75">
      <c r="A19" s="134" t="s">
        <v>142</v>
      </c>
      <c r="B19" s="134"/>
      <c r="C19" s="134"/>
      <c r="D19" s="134">
        <v>-5</v>
      </c>
      <c r="E19" s="134">
        <v>5</v>
      </c>
      <c r="F19" s="134"/>
      <c r="G19" s="134"/>
      <c r="H19" s="129">
        <f>SUM(B19:G19)</f>
        <v>0</v>
      </c>
    </row>
    <row r="20" spans="1:8" ht="12.75">
      <c r="A20" s="134"/>
      <c r="B20" s="130"/>
      <c r="C20" s="130"/>
      <c r="D20" s="130"/>
      <c r="E20" s="130"/>
      <c r="F20" s="130"/>
      <c r="G20" s="130"/>
      <c r="H20" s="130"/>
    </row>
    <row r="21" spans="1:8" ht="12.75">
      <c r="A21" s="134" t="s">
        <v>143</v>
      </c>
      <c r="B21" s="130"/>
      <c r="C21" s="130"/>
      <c r="D21" s="130"/>
      <c r="E21" s="130">
        <v>33280</v>
      </c>
      <c r="F21" s="130"/>
      <c r="G21" s="130"/>
      <c r="H21" s="136">
        <f>SUM(B21:G21)</f>
        <v>33280</v>
      </c>
    </row>
    <row r="22" spans="1:8" ht="12.75">
      <c r="A22" s="132" t="s">
        <v>144</v>
      </c>
      <c r="B22" s="129">
        <f aca="true" t="shared" si="0" ref="B22:G22">SUM(B10:B21)</f>
        <v>420246</v>
      </c>
      <c r="C22" s="129">
        <f t="shared" si="0"/>
        <v>0</v>
      </c>
      <c r="D22" s="129">
        <f t="shared" si="0"/>
        <v>33</v>
      </c>
      <c r="E22" s="129">
        <f t="shared" si="0"/>
        <v>179894</v>
      </c>
      <c r="F22" s="129">
        <f t="shared" si="0"/>
        <v>0</v>
      </c>
      <c r="G22" s="129">
        <f t="shared" si="0"/>
        <v>0</v>
      </c>
      <c r="H22" s="129">
        <f>SUM(B22:G22)</f>
        <v>600173</v>
      </c>
    </row>
    <row r="23" spans="1:8" ht="12.75">
      <c r="A23" s="137"/>
      <c r="B23" s="130"/>
      <c r="C23" s="130"/>
      <c r="D23" s="130"/>
      <c r="E23" s="130"/>
      <c r="F23" s="130"/>
      <c r="G23" s="130"/>
      <c r="H23" s="130"/>
    </row>
    <row r="24" spans="1:8" ht="12.75">
      <c r="A24" s="132" t="s">
        <v>145</v>
      </c>
      <c r="B24" s="130"/>
      <c r="C24" s="130"/>
      <c r="D24" s="130"/>
      <c r="E24" s="130"/>
      <c r="F24" s="130"/>
      <c r="G24" s="130"/>
      <c r="H24" s="130"/>
    </row>
    <row r="25" spans="1:8" ht="12.75">
      <c r="A25" s="133" t="s">
        <v>140</v>
      </c>
      <c r="B25" s="134"/>
      <c r="C25" s="134"/>
      <c r="D25" s="134"/>
      <c r="E25" s="134"/>
      <c r="F25" s="134"/>
      <c r="G25" s="134"/>
      <c r="H25" s="134"/>
    </row>
    <row r="26" spans="1:8" ht="12.75">
      <c r="A26" s="133"/>
      <c r="B26" s="130"/>
      <c r="C26" s="130"/>
      <c r="D26" s="130"/>
      <c r="E26" s="130"/>
      <c r="F26" s="130"/>
      <c r="G26" s="130"/>
      <c r="H26" s="130"/>
    </row>
    <row r="27" spans="1:8" ht="25.5">
      <c r="A27" s="135" t="s">
        <v>146</v>
      </c>
      <c r="B27" s="134"/>
      <c r="C27" s="134"/>
      <c r="D27" s="134"/>
      <c r="E27" s="134"/>
      <c r="F27" s="134"/>
      <c r="G27" s="134"/>
      <c r="H27" s="134"/>
    </row>
    <row r="28" spans="1:8" ht="12.75">
      <c r="A28" s="134"/>
      <c r="B28" s="130"/>
      <c r="C28" s="130"/>
      <c r="D28" s="130"/>
      <c r="E28" s="130"/>
      <c r="F28" s="130"/>
      <c r="G28" s="130"/>
      <c r="H28" s="130"/>
    </row>
    <row r="29" spans="1:8" ht="12.75">
      <c r="A29" s="134" t="s">
        <v>147</v>
      </c>
      <c r="B29" s="134"/>
      <c r="C29" s="134"/>
      <c r="D29" s="134"/>
      <c r="E29" s="134"/>
      <c r="F29" s="134"/>
      <c r="G29" s="134"/>
      <c r="H29" s="129">
        <f>SUM(B29:G29)</f>
        <v>0</v>
      </c>
    </row>
    <row r="30" spans="1:8" ht="12.75">
      <c r="A30" s="134"/>
      <c r="B30" s="130"/>
      <c r="C30" s="130"/>
      <c r="D30" s="130"/>
      <c r="E30" s="130"/>
      <c r="F30" s="130"/>
      <c r="G30" s="130"/>
      <c r="H30" s="130"/>
    </row>
    <row r="31" spans="1:8" ht="12.75">
      <c r="A31" s="134" t="s">
        <v>148</v>
      </c>
      <c r="B31" s="134"/>
      <c r="C31" s="134"/>
      <c r="D31" s="134"/>
      <c r="E31" s="134"/>
      <c r="F31" s="134"/>
      <c r="G31" s="134"/>
      <c r="H31" s="129">
        <f>SUM(B31:G31)</f>
        <v>0</v>
      </c>
    </row>
    <row r="32" spans="1:8" ht="12.75">
      <c r="A32" s="134"/>
      <c r="B32" s="130"/>
      <c r="C32" s="130"/>
      <c r="D32" s="130"/>
      <c r="E32" s="130"/>
      <c r="F32" s="130"/>
      <c r="G32" s="130"/>
      <c r="H32" s="130"/>
    </row>
    <row r="33" spans="1:8" ht="12.75">
      <c r="A33" s="134" t="s">
        <v>149</v>
      </c>
      <c r="B33" s="134"/>
      <c r="C33" s="134"/>
      <c r="D33" s="134"/>
      <c r="E33" s="134"/>
      <c r="F33" s="134"/>
      <c r="G33" s="134"/>
      <c r="H33" s="134"/>
    </row>
    <row r="34" spans="1:8" ht="12.75">
      <c r="A34" s="133"/>
      <c r="B34" s="130"/>
      <c r="C34" s="130"/>
      <c r="D34" s="130"/>
      <c r="E34" s="130"/>
      <c r="F34" s="130"/>
      <c r="G34" s="130"/>
      <c r="H34" s="130"/>
    </row>
    <row r="35" spans="1:8" ht="12.75">
      <c r="A35" s="132" t="s">
        <v>150</v>
      </c>
      <c r="B35" s="129">
        <f aca="true" t="shared" si="1" ref="B35:G35">B25+B27+B29+B31+B33</f>
        <v>0</v>
      </c>
      <c r="C35" s="129">
        <f t="shared" si="1"/>
        <v>0</v>
      </c>
      <c r="D35" s="129">
        <f t="shared" si="1"/>
        <v>0</v>
      </c>
      <c r="E35" s="129">
        <f t="shared" si="1"/>
        <v>0</v>
      </c>
      <c r="F35" s="129">
        <f t="shared" si="1"/>
        <v>0</v>
      </c>
      <c r="G35" s="129">
        <f t="shared" si="1"/>
        <v>0</v>
      </c>
      <c r="H35" s="129">
        <f>SUM(B35:G35)</f>
        <v>0</v>
      </c>
    </row>
    <row r="36" spans="1:8" ht="12.75">
      <c r="A36" s="134"/>
      <c r="B36" s="130"/>
      <c r="C36" s="130"/>
      <c r="D36" s="130"/>
      <c r="E36" s="130"/>
      <c r="F36" s="130"/>
      <c r="G36" s="130"/>
      <c r="H36" s="130"/>
    </row>
    <row r="37" spans="1:8" ht="12.75">
      <c r="A37" s="138" t="s">
        <v>151</v>
      </c>
      <c r="B37" s="129">
        <f aca="true" t="shared" si="2" ref="B37:G37">B22+B35</f>
        <v>420246</v>
      </c>
      <c r="C37" s="129">
        <f t="shared" si="2"/>
        <v>0</v>
      </c>
      <c r="D37" s="129">
        <f t="shared" si="2"/>
        <v>33</v>
      </c>
      <c r="E37" s="129">
        <f t="shared" si="2"/>
        <v>179894</v>
      </c>
      <c r="F37" s="129">
        <f t="shared" si="2"/>
        <v>0</v>
      </c>
      <c r="G37" s="129">
        <f t="shared" si="2"/>
        <v>0</v>
      </c>
      <c r="H37" s="129">
        <f>SUM(B37:G37)</f>
        <v>600173</v>
      </c>
    </row>
    <row r="38" spans="1:8" ht="12.75">
      <c r="A38" s="139"/>
      <c r="B38" s="140"/>
      <c r="C38" s="140"/>
      <c r="D38" s="140"/>
      <c r="E38" s="140"/>
      <c r="F38" s="140"/>
      <c r="G38" s="140"/>
      <c r="H38" s="140"/>
    </row>
    <row r="39" spans="1:8" ht="12.75">
      <c r="A39" s="139"/>
      <c r="B39" s="140"/>
      <c r="C39" s="140"/>
      <c r="D39" s="140"/>
      <c r="E39" s="140"/>
      <c r="F39" s="140"/>
      <c r="G39" s="140"/>
      <c r="H39" s="140"/>
    </row>
    <row r="40" spans="1:8" ht="12.75">
      <c r="A40" s="139"/>
      <c r="B40" s="140"/>
      <c r="C40" s="140"/>
      <c r="D40" s="140"/>
      <c r="E40" s="140"/>
      <c r="F40" s="140"/>
      <c r="G40" s="140"/>
      <c r="H40" s="140"/>
    </row>
    <row r="41" spans="1:8" ht="12.75">
      <c r="A41" s="139"/>
      <c r="B41" s="140"/>
      <c r="C41" s="140"/>
      <c r="D41" s="140"/>
      <c r="E41" s="140"/>
      <c r="F41" s="140"/>
      <c r="G41" s="140"/>
      <c r="H41" s="140"/>
    </row>
    <row r="42" spans="1:8" ht="12.75">
      <c r="A42" s="139"/>
      <c r="B42" s="140"/>
      <c r="C42" s="140"/>
      <c r="D42" s="140"/>
      <c r="E42" s="140"/>
      <c r="F42" s="140"/>
      <c r="G42" s="140"/>
      <c r="H42" s="140"/>
    </row>
    <row r="43" spans="1:8" ht="12.75">
      <c r="A43" s="139"/>
      <c r="B43" s="140"/>
      <c r="C43" s="140"/>
      <c r="D43" s="140"/>
      <c r="E43" s="140"/>
      <c r="F43" s="140"/>
      <c r="G43" s="140"/>
      <c r="H43" s="140"/>
    </row>
    <row r="44" spans="1:8" ht="12.75">
      <c r="A44" s="141"/>
      <c r="B44" s="125"/>
      <c r="C44" s="125"/>
      <c r="D44" s="125"/>
      <c r="E44" s="125"/>
      <c r="F44" s="125"/>
      <c r="G44" s="125"/>
      <c r="H44" s="125"/>
    </row>
    <row r="45" spans="1:6" ht="12.75">
      <c r="A45" t="s">
        <v>126</v>
      </c>
      <c r="B45" s="118"/>
      <c r="C45"/>
      <c r="F45" t="s">
        <v>80</v>
      </c>
    </row>
    <row r="46" spans="1:6" ht="12.75">
      <c r="A46"/>
      <c r="B46" s="118"/>
      <c r="C46"/>
      <c r="F46"/>
    </row>
    <row r="47" spans="1:6" ht="12.75">
      <c r="A47"/>
      <c r="B47" s="118"/>
      <c r="C47"/>
      <c r="F47"/>
    </row>
    <row r="48" spans="1:6" ht="12.75">
      <c r="A48"/>
      <c r="B48"/>
      <c r="C48"/>
      <c r="F48"/>
    </row>
    <row r="49" spans="1:6" ht="12.75">
      <c r="A49"/>
      <c r="B49"/>
      <c r="C49"/>
      <c r="F49"/>
    </row>
    <row r="50" spans="1:6" ht="12.75">
      <c r="A50" t="s">
        <v>127</v>
      </c>
      <c r="B50"/>
      <c r="C50"/>
      <c r="F50" t="s">
        <v>39</v>
      </c>
    </row>
    <row r="51" spans="1:3" ht="12.75">
      <c r="A51" s="4"/>
      <c r="B51" s="4"/>
      <c r="C51" s="4"/>
    </row>
    <row r="52" ht="12.75">
      <c r="A52" s="125"/>
    </row>
  </sheetData>
  <mergeCells count="2"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:IV16384"/>
    </sheetView>
  </sheetViews>
  <sheetFormatPr defaultColWidth="9.140625" defaultRowHeight="12.75"/>
  <cols>
    <col min="1" max="1" width="65.28125" style="4" customWidth="1"/>
    <col min="2" max="2" width="14.28125" style="4" customWidth="1"/>
    <col min="3" max="3" width="15.57421875" style="4" customWidth="1"/>
    <col min="4" max="16384" width="9.140625" style="4" customWidth="1"/>
  </cols>
  <sheetData>
    <row r="1" ht="15.75">
      <c r="A1" s="90" t="s">
        <v>86</v>
      </c>
    </row>
    <row r="2" spans="1:2" ht="12.75">
      <c r="A2" s="91" t="s">
        <v>87</v>
      </c>
      <c r="B2" s="92"/>
    </row>
    <row r="3" spans="1:2" ht="12.75">
      <c r="A3" s="91" t="s">
        <v>88</v>
      </c>
      <c r="B3" s="92"/>
    </row>
    <row r="4" spans="1:2" ht="12.75">
      <c r="A4" s="91" t="s">
        <v>89</v>
      </c>
      <c r="B4" s="92"/>
    </row>
    <row r="6" spans="1:3" ht="45" customHeight="1">
      <c r="A6" s="93"/>
      <c r="B6" s="94" t="s">
        <v>90</v>
      </c>
      <c r="C6" s="94" t="s">
        <v>91</v>
      </c>
    </row>
    <row r="7" spans="1:3" ht="15">
      <c r="A7" s="93" t="s">
        <v>92</v>
      </c>
      <c r="B7" s="95" t="s">
        <v>93</v>
      </c>
      <c r="C7" s="95" t="s">
        <v>93</v>
      </c>
    </row>
    <row r="8" spans="1:3" ht="12">
      <c r="A8" s="96" t="s">
        <v>40</v>
      </c>
      <c r="B8" s="97">
        <v>133786</v>
      </c>
      <c r="C8" s="97">
        <v>109983</v>
      </c>
    </row>
    <row r="9" spans="1:3" ht="12">
      <c r="A9" s="96" t="s">
        <v>41</v>
      </c>
      <c r="B9" s="97">
        <v>-42455</v>
      </c>
      <c r="C9" s="97">
        <v>-30725</v>
      </c>
    </row>
    <row r="10" spans="1:3" ht="12">
      <c r="A10" s="96" t="s">
        <v>43</v>
      </c>
      <c r="B10" s="97">
        <v>38592</v>
      </c>
      <c r="C10" s="97">
        <v>36437</v>
      </c>
    </row>
    <row r="11" spans="1:3" ht="12">
      <c r="A11" s="96" t="s">
        <v>44</v>
      </c>
      <c r="B11" s="97">
        <v>-182</v>
      </c>
      <c r="C11" s="97">
        <v>-95</v>
      </c>
    </row>
    <row r="12" spans="1:3" ht="36">
      <c r="A12" s="98" t="s">
        <v>94</v>
      </c>
      <c r="B12" s="97">
        <v>0</v>
      </c>
      <c r="C12" s="97">
        <v>0</v>
      </c>
    </row>
    <row r="13" spans="1:3" ht="12">
      <c r="A13" s="96" t="s">
        <v>95</v>
      </c>
      <c r="B13" s="97">
        <v>32685</v>
      </c>
      <c r="C13" s="97">
        <v>19066</v>
      </c>
    </row>
    <row r="14" spans="1:3" ht="12">
      <c r="A14" s="96" t="s">
        <v>96</v>
      </c>
      <c r="B14" s="97">
        <v>0</v>
      </c>
      <c r="C14" s="97">
        <v>0</v>
      </c>
    </row>
    <row r="15" spans="1:3" ht="12">
      <c r="A15" s="96" t="s">
        <v>97</v>
      </c>
      <c r="B15" s="97">
        <v>6930</v>
      </c>
      <c r="C15" s="97">
        <v>5365</v>
      </c>
    </row>
    <row r="16" spans="1:3" ht="12">
      <c r="A16" s="96" t="s">
        <v>54</v>
      </c>
      <c r="B16" s="97">
        <v>-100694</v>
      </c>
      <c r="C16" s="97">
        <v>-97488</v>
      </c>
    </row>
    <row r="17" spans="1:3" ht="12">
      <c r="A17" s="99"/>
      <c r="B17" s="100"/>
      <c r="C17" s="100"/>
    </row>
    <row r="18" spans="1:3" ht="12">
      <c r="A18" s="101"/>
      <c r="B18" s="102"/>
      <c r="C18" s="102"/>
    </row>
    <row r="19" spans="1:3" ht="12">
      <c r="A19" s="99" t="s">
        <v>98</v>
      </c>
      <c r="B19" s="102"/>
      <c r="C19" s="102"/>
    </row>
    <row r="20" spans="1:3" ht="24">
      <c r="A20" s="103" t="s">
        <v>18</v>
      </c>
      <c r="B20" s="97">
        <v>-55204</v>
      </c>
      <c r="C20" s="97">
        <v>0</v>
      </c>
    </row>
    <row r="21" spans="1:3" ht="12">
      <c r="A21" s="96" t="s">
        <v>99</v>
      </c>
      <c r="B21" s="97">
        <v>0</v>
      </c>
      <c r="C21" s="97">
        <v>0</v>
      </c>
    </row>
    <row r="22" spans="1:3" ht="12">
      <c r="A22" s="96" t="s">
        <v>100</v>
      </c>
      <c r="B22" s="97">
        <v>0</v>
      </c>
      <c r="C22" s="97">
        <v>0</v>
      </c>
    </row>
    <row r="23" spans="1:3" ht="12">
      <c r="A23" s="104" t="s">
        <v>7</v>
      </c>
      <c r="B23" s="97">
        <v>4498</v>
      </c>
      <c r="C23" s="97">
        <v>0</v>
      </c>
    </row>
    <row r="24" spans="1:3" ht="12">
      <c r="A24" s="104" t="s">
        <v>8</v>
      </c>
      <c r="B24" s="97">
        <v>-77773</v>
      </c>
      <c r="C24" s="97">
        <v>-749426</v>
      </c>
    </row>
    <row r="25" spans="1:3" ht="12">
      <c r="A25" s="96" t="s">
        <v>15</v>
      </c>
      <c r="B25" s="97">
        <v>-15586</v>
      </c>
      <c r="C25" s="97">
        <v>-98378</v>
      </c>
    </row>
    <row r="26" spans="1:3" ht="12">
      <c r="A26" s="96"/>
      <c r="B26" s="105"/>
      <c r="C26" s="105"/>
    </row>
    <row r="27" spans="1:3" ht="12">
      <c r="A27" s="99" t="s">
        <v>101</v>
      </c>
      <c r="B27" s="97"/>
      <c r="C27" s="97"/>
    </row>
    <row r="28" spans="1:3" ht="24">
      <c r="A28" s="98" t="s">
        <v>18</v>
      </c>
      <c r="B28" s="97">
        <v>0</v>
      </c>
      <c r="C28" s="97">
        <v>0</v>
      </c>
    </row>
    <row r="29" spans="1:3" ht="12">
      <c r="A29" s="104" t="s">
        <v>19</v>
      </c>
      <c r="B29" s="97">
        <v>377913</v>
      </c>
      <c r="C29" s="97">
        <v>0</v>
      </c>
    </row>
    <row r="30" spans="1:5" ht="12">
      <c r="A30" s="96" t="s">
        <v>20</v>
      </c>
      <c r="B30" s="97">
        <v>495571</v>
      </c>
      <c r="C30" s="97">
        <v>812830</v>
      </c>
      <c r="E30" s="106"/>
    </row>
    <row r="31" spans="1:3" ht="12">
      <c r="A31" s="96" t="s">
        <v>21</v>
      </c>
      <c r="B31" s="97"/>
      <c r="C31" s="97">
        <v>0</v>
      </c>
    </row>
    <row r="32" spans="1:3" ht="12">
      <c r="A32" s="96" t="s">
        <v>26</v>
      </c>
      <c r="B32" s="97">
        <v>-177560</v>
      </c>
      <c r="C32" s="97">
        <v>-15004</v>
      </c>
    </row>
    <row r="33" spans="1:3" ht="24">
      <c r="A33" s="107" t="s">
        <v>102</v>
      </c>
      <c r="B33" s="105">
        <f>SUM(B8:B32)</f>
        <v>620521</v>
      </c>
      <c r="C33" s="105">
        <f>SUM(C8:C32)</f>
        <v>-7435</v>
      </c>
    </row>
    <row r="34" spans="1:3" ht="12">
      <c r="A34" s="101"/>
      <c r="B34" s="102"/>
      <c r="C34" s="102"/>
    </row>
    <row r="35" spans="1:3" ht="12">
      <c r="A35" s="96" t="s">
        <v>103</v>
      </c>
      <c r="B35" s="108">
        <v>-4144</v>
      </c>
      <c r="C35" s="108">
        <v>-2100</v>
      </c>
    </row>
    <row r="36" spans="1:3" ht="12">
      <c r="A36" s="101"/>
      <c r="B36" s="97"/>
      <c r="C36" s="97"/>
    </row>
    <row r="37" spans="1:3" ht="12">
      <c r="A37" s="99" t="s">
        <v>104</v>
      </c>
      <c r="B37" s="105">
        <f>SUM(B33:B35)</f>
        <v>616377</v>
      </c>
      <c r="C37" s="105">
        <f>SUM(C33:C35)</f>
        <v>-9535</v>
      </c>
    </row>
    <row r="38" spans="1:3" ht="12">
      <c r="A38" s="101"/>
      <c r="B38" s="97"/>
      <c r="C38" s="97"/>
    </row>
    <row r="39" spans="1:3" ht="12">
      <c r="A39" s="93" t="s">
        <v>105</v>
      </c>
      <c r="B39" s="97"/>
      <c r="C39" s="97"/>
    </row>
    <row r="40" spans="1:3" ht="12">
      <c r="A40" s="101" t="s">
        <v>106</v>
      </c>
      <c r="B40" s="109">
        <v>0</v>
      </c>
      <c r="C40" s="109">
        <v>0</v>
      </c>
    </row>
    <row r="41" spans="1:3" ht="12">
      <c r="A41" s="101" t="s">
        <v>107</v>
      </c>
      <c r="B41" s="109">
        <v>0</v>
      </c>
      <c r="C41" s="109">
        <v>0</v>
      </c>
    </row>
    <row r="42" spans="1:3" ht="12">
      <c r="A42" s="101" t="s">
        <v>108</v>
      </c>
      <c r="B42" s="109">
        <v>-289602</v>
      </c>
      <c r="C42" s="109">
        <v>-89510</v>
      </c>
    </row>
    <row r="43" spans="1:3" ht="12">
      <c r="A43" s="101" t="s">
        <v>109</v>
      </c>
      <c r="B43" s="97">
        <v>124531</v>
      </c>
      <c r="C43" s="97">
        <v>18938</v>
      </c>
    </row>
    <row r="44" spans="1:3" ht="12">
      <c r="A44" s="96" t="s">
        <v>110</v>
      </c>
      <c r="B44" s="97">
        <v>-11206</v>
      </c>
      <c r="C44" s="97">
        <v>-7984</v>
      </c>
    </row>
    <row r="45" spans="1:3" ht="12">
      <c r="A45" s="96" t="s">
        <v>111</v>
      </c>
      <c r="B45" s="97">
        <v>6757</v>
      </c>
      <c r="C45" s="97">
        <v>46</v>
      </c>
    </row>
    <row r="46" spans="1:3" ht="12">
      <c r="A46" s="110" t="s">
        <v>112</v>
      </c>
      <c r="B46" s="105">
        <f>SUM(B40:B45)</f>
        <v>-169520</v>
      </c>
      <c r="C46" s="105">
        <f>SUM(C40:C45)</f>
        <v>-78510</v>
      </c>
    </row>
    <row r="47" spans="1:3" ht="12">
      <c r="A47" s="96"/>
      <c r="B47" s="97"/>
      <c r="C47" s="97"/>
    </row>
    <row r="48" spans="1:3" ht="12">
      <c r="A48" s="93" t="s">
        <v>113</v>
      </c>
      <c r="B48" s="97"/>
      <c r="C48" s="97"/>
    </row>
    <row r="49" spans="1:3" ht="12">
      <c r="A49" s="96" t="s">
        <v>114</v>
      </c>
      <c r="B49" s="97">
        <v>0</v>
      </c>
      <c r="C49" s="97">
        <v>0</v>
      </c>
    </row>
    <row r="50" spans="1:3" ht="12">
      <c r="A50" s="101" t="s">
        <v>115</v>
      </c>
      <c r="B50" s="97">
        <v>-41</v>
      </c>
      <c r="C50" s="97">
        <v>0</v>
      </c>
    </row>
    <row r="51" spans="1:3" ht="12">
      <c r="A51" s="101" t="s">
        <v>116</v>
      </c>
      <c r="B51" s="97">
        <v>0</v>
      </c>
      <c r="C51" s="97">
        <v>58600</v>
      </c>
    </row>
    <row r="52" spans="1:3" ht="12">
      <c r="A52" s="101" t="s">
        <v>117</v>
      </c>
      <c r="B52" s="97">
        <v>-31609</v>
      </c>
      <c r="C52" s="97">
        <v>-39475</v>
      </c>
    </row>
    <row r="53" spans="1:3" ht="12">
      <c r="A53" s="96" t="s">
        <v>118</v>
      </c>
      <c r="B53" s="97">
        <v>0</v>
      </c>
      <c r="C53" s="97">
        <v>0</v>
      </c>
    </row>
    <row r="54" spans="1:3" ht="12">
      <c r="A54" s="96" t="s">
        <v>119</v>
      </c>
      <c r="B54" s="97">
        <v>0</v>
      </c>
      <c r="C54" s="97">
        <v>0</v>
      </c>
    </row>
    <row r="55" spans="1:3" ht="12">
      <c r="A55" s="96" t="s">
        <v>120</v>
      </c>
      <c r="B55" s="108">
        <v>-327</v>
      </c>
      <c r="C55" s="108">
        <v>-844</v>
      </c>
    </row>
    <row r="56" spans="1:3" ht="12">
      <c r="A56" s="110" t="s">
        <v>121</v>
      </c>
      <c r="B56" s="105">
        <f>SUM(B49:B55)</f>
        <v>-31977</v>
      </c>
      <c r="C56" s="105">
        <f>SUM(C49:C55)</f>
        <v>18281</v>
      </c>
    </row>
    <row r="57" spans="1:3" ht="12">
      <c r="A57" s="101"/>
      <c r="B57" s="97"/>
      <c r="C57" s="97"/>
    </row>
    <row r="58" spans="1:3" ht="12">
      <c r="A58" s="111"/>
      <c r="B58" s="97"/>
      <c r="C58" s="97"/>
    </row>
    <row r="59" spans="1:3" ht="12">
      <c r="A59" s="110" t="s">
        <v>122</v>
      </c>
      <c r="B59" s="112">
        <f>SUM(B56,B46,B37)</f>
        <v>414880</v>
      </c>
      <c r="C59" s="112">
        <f>SUM(C56,C46,C37)</f>
        <v>-69764</v>
      </c>
    </row>
    <row r="60" spans="1:3" ht="24">
      <c r="A60" s="113" t="s">
        <v>123</v>
      </c>
      <c r="B60" s="97">
        <v>16644</v>
      </c>
      <c r="C60" s="97">
        <v>0</v>
      </c>
    </row>
    <row r="61" spans="1:3" ht="12">
      <c r="A61" s="101" t="s">
        <v>124</v>
      </c>
      <c r="B61" s="97">
        <v>1115288</v>
      </c>
      <c r="C61" s="97">
        <v>1419518</v>
      </c>
    </row>
    <row r="62" spans="1:3" ht="12">
      <c r="A62" s="101"/>
      <c r="B62" s="97"/>
      <c r="C62" s="97"/>
    </row>
    <row r="63" spans="1:3" ht="12">
      <c r="A63" s="93" t="s">
        <v>125</v>
      </c>
      <c r="B63" s="105">
        <f>SUM(B59:B61)</f>
        <v>1546812</v>
      </c>
      <c r="C63" s="105">
        <f>SUM(C59:C61)</f>
        <v>1349754</v>
      </c>
    </row>
    <row r="64" spans="1:3" ht="12">
      <c r="A64" s="114"/>
      <c r="B64" s="115"/>
      <c r="C64" s="115"/>
    </row>
    <row r="65" spans="1:3" ht="12">
      <c r="A65" s="116"/>
      <c r="B65" s="117"/>
      <c r="C65" s="117"/>
    </row>
    <row r="66" spans="1:3" ht="12.75">
      <c r="A66" t="s">
        <v>126</v>
      </c>
      <c r="B66" s="118"/>
      <c r="C66" t="s">
        <v>80</v>
      </c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 t="s">
        <v>127</v>
      </c>
      <c r="B69"/>
      <c r="C69" t="s">
        <v>39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7">
      <selection activeCell="F7" sqref="F7"/>
    </sheetView>
  </sheetViews>
  <sheetFormatPr defaultColWidth="9.140625" defaultRowHeight="12.75"/>
  <cols>
    <col min="1" max="1" width="9.140625" style="43" customWidth="1"/>
    <col min="2" max="2" width="65.7109375" style="43" customWidth="1"/>
    <col min="3" max="3" width="0.85546875" style="43" customWidth="1"/>
    <col min="4" max="4" width="15.00390625" style="43" customWidth="1"/>
    <col min="5" max="5" width="1.8515625" style="44" customWidth="1"/>
    <col min="6" max="6" width="17.421875" style="43" customWidth="1"/>
    <col min="7" max="16384" width="9.140625" style="43" customWidth="1"/>
  </cols>
  <sheetData>
    <row r="1" spans="1:7" ht="15.75" thickBot="1">
      <c r="A1" s="40" t="s">
        <v>78</v>
      </c>
      <c r="B1" s="41"/>
      <c r="C1" s="41"/>
      <c r="D1" s="41"/>
      <c r="E1" s="41"/>
      <c r="F1" s="42"/>
      <c r="G1" s="85"/>
    </row>
    <row r="3" spans="4:6" ht="14.25">
      <c r="D3" s="89" t="s">
        <v>85</v>
      </c>
      <c r="E3" s="4"/>
      <c r="F3" s="88" t="s">
        <v>84</v>
      </c>
    </row>
    <row r="4" spans="2:6" ht="14.25">
      <c r="B4" s="45"/>
      <c r="C4" s="45"/>
      <c r="D4" s="87" t="s">
        <v>81</v>
      </c>
      <c r="E4" s="4"/>
      <c r="F4" s="87" t="s">
        <v>82</v>
      </c>
    </row>
    <row r="5" spans="2:6" ht="15.75" thickBot="1">
      <c r="B5" s="46"/>
      <c r="C5" s="47"/>
      <c r="D5" s="48" t="s">
        <v>0</v>
      </c>
      <c r="E5" s="49"/>
      <c r="F5" s="48" t="s">
        <v>0</v>
      </c>
    </row>
    <row r="6" spans="2:6" ht="14.25">
      <c r="B6" s="50"/>
      <c r="C6" s="50"/>
      <c r="D6" s="46"/>
      <c r="E6" s="46"/>
      <c r="F6" s="46"/>
    </row>
    <row r="7" spans="2:6" ht="14.25">
      <c r="B7" s="46" t="s">
        <v>40</v>
      </c>
      <c r="C7" s="51">
        <v>4</v>
      </c>
      <c r="D7" s="52">
        <v>132094</v>
      </c>
      <c r="E7" s="53"/>
      <c r="F7" s="52">
        <v>110164.3</v>
      </c>
    </row>
    <row r="8" spans="2:6" ht="14.25">
      <c r="B8" s="46" t="s">
        <v>41</v>
      </c>
      <c r="C8" s="51">
        <v>4</v>
      </c>
      <c r="D8" s="52">
        <v>-42101</v>
      </c>
      <c r="E8" s="53"/>
      <c r="F8" s="52">
        <v>-30725</v>
      </c>
    </row>
    <row r="9" spans="2:6" ht="15">
      <c r="B9" s="54" t="s">
        <v>42</v>
      </c>
      <c r="C9" s="54"/>
      <c r="D9" s="55">
        <f>D7+D8</f>
        <v>89993</v>
      </c>
      <c r="E9" s="56"/>
      <c r="F9" s="55">
        <f>F7+F8</f>
        <v>79439.3</v>
      </c>
    </row>
    <row r="10" spans="2:6" ht="14.25">
      <c r="B10" s="57"/>
      <c r="C10" s="57"/>
      <c r="D10" s="46"/>
      <c r="E10" s="46"/>
      <c r="F10" s="46"/>
    </row>
    <row r="11" spans="2:6" ht="14.25">
      <c r="B11" s="46" t="s">
        <v>43</v>
      </c>
      <c r="C11" s="51">
        <v>5</v>
      </c>
      <c r="D11" s="52">
        <v>38592</v>
      </c>
      <c r="E11" s="53"/>
      <c r="F11" s="52">
        <v>36437.7</v>
      </c>
    </row>
    <row r="12" spans="2:6" ht="14.25">
      <c r="B12" s="46" t="s">
        <v>44</v>
      </c>
      <c r="C12" s="51">
        <v>6</v>
      </c>
      <c r="D12" s="52">
        <v>-182</v>
      </c>
      <c r="E12" s="53"/>
      <c r="F12" s="52">
        <v>-95</v>
      </c>
    </row>
    <row r="13" spans="2:6" ht="15">
      <c r="B13" s="54" t="s">
        <v>45</v>
      </c>
      <c r="C13" s="54"/>
      <c r="D13" s="55">
        <f>D11+D12</f>
        <v>38410</v>
      </c>
      <c r="E13" s="56"/>
      <c r="F13" s="55">
        <f>F11+F12</f>
        <v>36342.7</v>
      </c>
    </row>
    <row r="14" spans="2:6" ht="14.25">
      <c r="B14" s="57"/>
      <c r="C14" s="57"/>
      <c r="D14" s="46"/>
      <c r="E14" s="46"/>
      <c r="F14" s="46"/>
    </row>
    <row r="15" spans="2:6" ht="28.5">
      <c r="B15" s="58" t="s">
        <v>46</v>
      </c>
      <c r="C15" s="51">
        <v>7</v>
      </c>
      <c r="D15" s="52">
        <v>0</v>
      </c>
      <c r="E15" s="53"/>
      <c r="F15" s="52">
        <v>0</v>
      </c>
    </row>
    <row r="16" spans="2:6" ht="57">
      <c r="B16" s="58" t="s">
        <v>47</v>
      </c>
      <c r="C16" s="51"/>
      <c r="D16" s="52">
        <v>28</v>
      </c>
      <c r="E16" s="53"/>
      <c r="F16" s="52">
        <v>2226.5</v>
      </c>
    </row>
    <row r="17" spans="2:6" ht="14.25">
      <c r="B17" s="57" t="s">
        <v>48</v>
      </c>
      <c r="D17" s="52">
        <v>22135</v>
      </c>
      <c r="E17" s="53"/>
      <c r="F17" s="52">
        <v>18068</v>
      </c>
    </row>
    <row r="18" spans="2:6" ht="28.5">
      <c r="B18" s="58" t="s">
        <v>49</v>
      </c>
      <c r="C18" s="51">
        <v>8</v>
      </c>
      <c r="D18" s="52"/>
      <c r="E18" s="53"/>
      <c r="F18" s="52"/>
    </row>
    <row r="19" spans="2:8" ht="14.25">
      <c r="B19" s="57" t="s">
        <v>50</v>
      </c>
      <c r="D19" s="52">
        <v>7057</v>
      </c>
      <c r="E19" s="53"/>
      <c r="F19" s="52">
        <v>5452</v>
      </c>
      <c r="G19" s="59"/>
      <c r="H19" s="59"/>
    </row>
    <row r="20" spans="2:8" ht="15">
      <c r="B20" s="54" t="s">
        <v>51</v>
      </c>
      <c r="C20" s="54"/>
      <c r="D20" s="56">
        <f>SUM(D9,D13,D15:D19)</f>
        <v>157623</v>
      </c>
      <c r="E20" s="56"/>
      <c r="F20" s="56">
        <f>SUM(F9,F13,F15:F19)</f>
        <v>141528.5</v>
      </c>
      <c r="G20" s="59"/>
      <c r="H20" s="59"/>
    </row>
    <row r="21" spans="2:6" ht="14.25">
      <c r="B21" s="57"/>
      <c r="C21" s="57"/>
      <c r="D21" s="46"/>
      <c r="E21" s="46"/>
      <c r="F21" s="46"/>
    </row>
    <row r="22" spans="2:6" ht="17.25" customHeight="1">
      <c r="B22" s="60" t="s">
        <v>52</v>
      </c>
      <c r="C22" s="51">
        <v>9</v>
      </c>
      <c r="D22" s="52">
        <v>8738.9</v>
      </c>
      <c r="E22" s="53"/>
      <c r="F22" s="52">
        <v>-15310.2</v>
      </c>
    </row>
    <row r="23" spans="2:6" ht="17.25" customHeight="1">
      <c r="B23" s="60" t="s">
        <v>53</v>
      </c>
      <c r="C23" s="51">
        <v>10</v>
      </c>
      <c r="D23" s="52">
        <v>-74797</v>
      </c>
      <c r="E23" s="53"/>
      <c r="F23" s="52">
        <v>-57500</v>
      </c>
    </row>
    <row r="24" spans="2:6" ht="14.25">
      <c r="B24" s="61" t="s">
        <v>54</v>
      </c>
      <c r="C24" s="51">
        <v>11</v>
      </c>
      <c r="D24" s="52">
        <v>-54141.2</v>
      </c>
      <c r="E24" s="53"/>
      <c r="F24" s="52">
        <v>-47269.2</v>
      </c>
    </row>
    <row r="25" spans="2:6" ht="15">
      <c r="B25" s="62" t="s">
        <v>55</v>
      </c>
      <c r="C25" s="62"/>
      <c r="D25" s="56">
        <f>SUM(D20:D24)</f>
        <v>37423.7</v>
      </c>
      <c r="E25" s="56"/>
      <c r="F25" s="56">
        <f>SUM(F20:F24)</f>
        <v>21449.100000000006</v>
      </c>
    </row>
    <row r="26" spans="2:6" ht="14.25">
      <c r="B26" s="50"/>
      <c r="C26" s="50"/>
      <c r="D26" s="46"/>
      <c r="E26" s="46"/>
      <c r="F26" s="46"/>
    </row>
    <row r="27" spans="2:6" ht="14.25">
      <c r="B27" s="50" t="s">
        <v>56</v>
      </c>
      <c r="C27" s="51">
        <v>12</v>
      </c>
      <c r="D27" s="52">
        <v>-4144</v>
      </c>
      <c r="E27" s="53"/>
      <c r="F27" s="52">
        <v>-2300</v>
      </c>
    </row>
    <row r="28" spans="2:7" ht="15.75" thickBot="1">
      <c r="B28" s="62" t="s">
        <v>57</v>
      </c>
      <c r="C28" s="62"/>
      <c r="D28" s="63">
        <f>SUM(D25:D27)</f>
        <v>33279.7</v>
      </c>
      <c r="E28" s="56"/>
      <c r="F28" s="63">
        <f>SUM(F25:F27)</f>
        <v>19149.100000000006</v>
      </c>
      <c r="G28" s="64"/>
    </row>
    <row r="29" spans="2:6" ht="15" thickTop="1">
      <c r="B29" s="65"/>
      <c r="C29" s="66"/>
      <c r="D29" s="67"/>
      <c r="E29" s="68"/>
      <c r="F29" s="67"/>
    </row>
    <row r="30" ht="15">
      <c r="B30" s="69" t="s">
        <v>58</v>
      </c>
    </row>
    <row r="31" ht="14.25">
      <c r="B31" s="43" t="s">
        <v>59</v>
      </c>
    </row>
    <row r="32" spans="2:6" ht="14.25">
      <c r="B32" s="70" t="s">
        <v>60</v>
      </c>
      <c r="D32" s="52">
        <v>0</v>
      </c>
      <c r="E32" s="53"/>
      <c r="F32" s="52">
        <v>0</v>
      </c>
    </row>
    <row r="33" spans="2:6" ht="28.5">
      <c r="B33" s="71" t="s">
        <v>61</v>
      </c>
      <c r="D33" s="52">
        <v>0</v>
      </c>
      <c r="E33" s="53"/>
      <c r="F33" s="52">
        <v>0</v>
      </c>
    </row>
    <row r="34" spans="2:6" ht="14.25">
      <c r="B34" s="72" t="s">
        <v>62</v>
      </c>
      <c r="D34" s="52"/>
      <c r="E34" s="53"/>
      <c r="F34" s="52"/>
    </row>
    <row r="35" spans="2:6" ht="15">
      <c r="B35" s="69" t="s">
        <v>63</v>
      </c>
      <c r="D35" s="73">
        <f>SUM(D32:D34)</f>
        <v>0</v>
      </c>
      <c r="E35" s="74"/>
      <c r="F35" s="73">
        <f>SUM(F32:F34)</f>
        <v>0</v>
      </c>
    </row>
    <row r="36" spans="2:8" ht="15.75" thickBot="1">
      <c r="B36" s="69" t="s">
        <v>64</v>
      </c>
      <c r="D36" s="75">
        <f>D35+D28</f>
        <v>33279.7</v>
      </c>
      <c r="E36" s="76"/>
      <c r="F36" s="75">
        <f>F35+F28</f>
        <v>19149.100000000006</v>
      </c>
      <c r="H36" s="64"/>
    </row>
    <row r="37" spans="4:6" ht="15" thickTop="1">
      <c r="D37" s="64"/>
      <c r="E37" s="77"/>
      <c r="F37" s="64"/>
    </row>
    <row r="39" ht="15">
      <c r="B39" s="69" t="s">
        <v>65</v>
      </c>
    </row>
    <row r="40" spans="2:6" ht="14.25">
      <c r="B40" s="70" t="s">
        <v>66</v>
      </c>
      <c r="D40" s="64">
        <v>0</v>
      </c>
      <c r="E40" s="77"/>
      <c r="F40" s="64">
        <v>0</v>
      </c>
    </row>
    <row r="41" spans="2:6" ht="14.25">
      <c r="B41" s="70" t="s">
        <v>67</v>
      </c>
      <c r="D41" s="64">
        <v>0</v>
      </c>
      <c r="E41" s="77"/>
      <c r="F41" s="64">
        <v>0</v>
      </c>
    </row>
    <row r="42" spans="2:6" ht="15">
      <c r="B42" s="69" t="s">
        <v>57</v>
      </c>
      <c r="D42" s="78">
        <f>D28</f>
        <v>33279.7</v>
      </c>
      <c r="E42" s="76"/>
      <c r="F42" s="78">
        <f>F28</f>
        <v>19149.100000000006</v>
      </c>
    </row>
    <row r="43" spans="2:6" ht="15">
      <c r="B43" s="69" t="s">
        <v>68</v>
      </c>
      <c r="D43" s="64">
        <f>D28-D42</f>
        <v>0</v>
      </c>
      <c r="E43" s="77"/>
      <c r="F43" s="64">
        <f>F28-F42</f>
        <v>0</v>
      </c>
    </row>
    <row r="44" spans="2:6" ht="14.25">
      <c r="B44" s="70" t="s">
        <v>66</v>
      </c>
      <c r="D44" s="64">
        <v>0</v>
      </c>
      <c r="E44" s="77"/>
      <c r="F44" s="64">
        <v>0</v>
      </c>
    </row>
    <row r="45" spans="2:6" ht="14.25">
      <c r="B45" s="70" t="s">
        <v>67</v>
      </c>
      <c r="D45" s="64">
        <v>0</v>
      </c>
      <c r="E45" s="77"/>
      <c r="F45" s="64">
        <v>0</v>
      </c>
    </row>
    <row r="46" spans="2:6" ht="15">
      <c r="B46" s="69" t="s">
        <v>64</v>
      </c>
      <c r="D46" s="78">
        <f>D36</f>
        <v>33279.7</v>
      </c>
      <c r="E46" s="76"/>
      <c r="F46" s="78">
        <f>F36</f>
        <v>19149.100000000006</v>
      </c>
    </row>
    <row r="47" spans="2:6" ht="15">
      <c r="B47" s="69"/>
      <c r="D47" s="76"/>
      <c r="E47" s="76"/>
      <c r="F47" s="76"/>
    </row>
    <row r="48" spans="2:6" ht="14.25">
      <c r="B48" s="65"/>
      <c r="D48" s="79">
        <f>D36-D46</f>
        <v>0</v>
      </c>
      <c r="E48" s="80"/>
      <c r="F48" s="79">
        <f>F36-F46</f>
        <v>0</v>
      </c>
    </row>
    <row r="50" spans="2:6" ht="14.25">
      <c r="B50" s="43" t="s">
        <v>79</v>
      </c>
      <c r="F50" s="43" t="s">
        <v>80</v>
      </c>
    </row>
    <row r="54" spans="2:6" ht="14.25">
      <c r="B54" s="43" t="s">
        <v>75</v>
      </c>
      <c r="F54" s="43" t="s">
        <v>39</v>
      </c>
    </row>
    <row r="59" ht="14.25">
      <c r="B59" s="43" t="s">
        <v>76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m_jakypova</cp:lastModifiedBy>
  <cp:lastPrinted>2012-04-05T07:17:17Z</cp:lastPrinted>
  <dcterms:created xsi:type="dcterms:W3CDTF">1996-10-08T23:32:33Z</dcterms:created>
  <dcterms:modified xsi:type="dcterms:W3CDTF">2012-04-05T07:19:00Z</dcterms:modified>
  <cp:category/>
  <cp:version/>
  <cp:contentType/>
  <cp:contentStatus/>
</cp:coreProperties>
</file>