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02.19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C21" i="6" l="1"/>
  <c r="B21" i="6"/>
  <c r="D12" i="3" l="1"/>
  <c r="B38" i="3"/>
  <c r="B46" i="3" s="1"/>
  <c r="C38" i="3"/>
  <c r="D38" i="3"/>
  <c r="D13" i="3"/>
  <c r="C13" i="3"/>
  <c r="C12" i="3"/>
  <c r="B12" i="3"/>
  <c r="B13" i="3" s="1"/>
  <c r="C10" i="6"/>
  <c r="C12" i="6" s="1"/>
  <c r="C19" i="6"/>
  <c r="B10" i="6"/>
  <c r="B12" i="6"/>
  <c r="B23" i="6" s="1"/>
  <c r="B27" i="6" s="1"/>
  <c r="B30" i="6" s="1"/>
  <c r="B32" i="6" s="1"/>
  <c r="B33" i="6" s="1"/>
  <c r="B19" i="6"/>
  <c r="C44" i="3"/>
  <c r="D44" i="3"/>
  <c r="B44" i="3"/>
  <c r="D21" i="3"/>
  <c r="C21" i="3"/>
  <c r="B21" i="3"/>
  <c r="B22" i="3" s="1"/>
  <c r="D18" i="3"/>
  <c r="C18" i="3"/>
  <c r="B18" i="3"/>
  <c r="C46" i="3"/>
  <c r="C22" i="3"/>
  <c r="C27" i="3" s="1"/>
  <c r="C23" i="6" l="1"/>
  <c r="C27" i="6" s="1"/>
  <c r="C30" i="6" s="1"/>
  <c r="C32" i="6" s="1"/>
  <c r="C33" i="6" s="1"/>
  <c r="D46" i="3"/>
  <c r="D22" i="3"/>
  <c r="D27" i="3"/>
  <c r="B27" i="3"/>
</calcChain>
</file>

<file path=xl/sharedStrings.xml><?xml version="1.0" encoding="utf-8"?>
<sst xmlns="http://schemas.openxmlformats.org/spreadsheetml/2006/main" count="87" uniqueCount="71">
  <si>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</si>
  <si>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</si>
  <si>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</si>
  <si>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</si>
  <si>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</si>
  <si>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</si>
  <si>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</si>
  <si>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</si>
  <si>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</si>
  <si>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</si>
  <si>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</si>
  <si>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</si>
  <si>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</si>
  <si>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</si>
  <si>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</si>
  <si>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</si>
  <si>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</si>
  <si>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</si>
  <si>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</si>
  <si>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</si>
  <si>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</si>
  <si>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</si>
  <si>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</si>
  <si>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</si>
  <si>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</si>
  <si>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</si>
  <si>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</si>
  <si>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</si>
  <si>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</si>
  <si>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</si>
  <si>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</si>
  <si>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</si>
  <si>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</si>
  <si>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</si>
  <si>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</si>
  <si>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</si>
  <si>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</si>
  <si>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</si>
  <si>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</si>
  <si>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</si>
  <si>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</si>
  <si>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</si>
  <si>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</si>
  <si>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</si>
  <si>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</si>
  <si>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</si>
  <si>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</si>
  <si>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</si>
  <si>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</si>
  <si>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</si>
  <si>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</si>
  <si>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</si>
  <si>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</si>
  <si>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</si>
  <si>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</si>
  <si>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</si>
  <si>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</si>
  <si>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</si>
  <si>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</si>
  <si>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</si>
  <si>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</si>
  <si>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December 2018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</si>
  <si>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</si>
  <si>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</si>
  <si>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</si>
  <si>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</si>
  <si>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</si>
  <si>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>As at 28 February 2019</t>
  </si>
  <si>
    <t>February 2019</t>
  </si>
  <si>
    <t>February 2018</t>
  </si>
  <si>
    <t>For the period ended 28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</si>
</sst>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/>
    </xf>
    <xf numFmtId="3" fontId="10" fillId="0" borderId="1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4" fontId="10" fillId="0" borderId="2" xfId="7" applyNumberFormat="1" applyFont="1" applyFill="1" applyBorder="1" applyAlignment="1">
      <alignment horizontal="center"/>
    </xf>
    <xf numFmtId="166" fontId="11" fillId="2" borderId="2" xfId="8" applyNumberFormat="1" applyFont="1" applyFill="1" applyBorder="1" applyAlignment="1">
      <alignment horizontal="right"/>
    </xf>
    <xf numFmtId="166" fontId="11" fillId="0" borderId="2" xfId="8" applyNumberFormat="1" applyFont="1" applyFill="1" applyBorder="1" applyAlignment="1">
      <alignment horizontal="right"/>
    </xf>
    <xf numFmtId="3" fontId="12" fillId="0" borderId="2" xfId="8" applyNumberFormat="1" applyFont="1" applyFill="1" applyBorder="1" applyAlignment="1">
      <alignment horizontal="right"/>
    </xf>
    <xf numFmtId="166" fontId="12" fillId="2" borderId="2" xfId="8" applyNumberFormat="1" applyFont="1" applyFill="1" applyBorder="1" applyAlignment="1">
      <alignment horizontal="right"/>
    </xf>
    <xf numFmtId="166" fontId="12" fillId="0" borderId="2" xfId="8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6" fontId="12" fillId="0" borderId="2" xfId="2" applyNumberFormat="1" applyFont="1" applyFill="1" applyBorder="1" applyAlignment="1"/>
    <xf numFmtId="0" fontId="8" fillId="0" borderId="2" xfId="7" applyFont="1" applyFill="1" applyBorder="1" applyAlignment="1">
      <alignment horizontal="left" wrapText="1"/>
    </xf>
    <xf numFmtId="164" fontId="8" fillId="0" borderId="2" xfId="2" applyNumberFormat="1" applyFont="1" applyFill="1" applyBorder="1" applyAlignment="1">
      <alignment horizontal="left"/>
    </xf>
    <xf numFmtId="3" fontId="10" fillId="0" borderId="2" xfId="2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166" fontId="10" fillId="0" borderId="2" xfId="2" applyNumberFormat="1" applyFont="1" applyFill="1" applyBorder="1" applyAlignment="1"/>
    <xf numFmtId="166" fontId="12" fillId="0" borderId="2" xfId="8" applyNumberFormat="1" applyFont="1" applyFill="1" applyBorder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9" fillId="0" borderId="2" xfId="9" applyFont="1" applyFill="1" applyBorder="1"/>
    <xf numFmtId="0" fontId="8" fillId="0" borderId="2" xfId="7" applyFont="1" applyFill="1" applyBorder="1" applyAlignment="1">
      <alignment vertical="center"/>
    </xf>
    <xf numFmtId="166" fontId="12" fillId="0" borderId="2" xfId="11" applyNumberFormat="1" applyFont="1" applyFill="1" applyBorder="1" applyAlignment="1">
      <alignment vertical="center"/>
    </xf>
    <xf numFmtId="0" fontId="11" fillId="0" borderId="2" xfId="7" applyFont="1" applyFill="1" applyBorder="1" applyAlignment="1">
      <alignment vertical="center"/>
    </xf>
    <xf numFmtId="166" fontId="8" fillId="0" borderId="2" xfId="8" applyNumberFormat="1" applyFont="1" applyFill="1" applyBorder="1" applyAlignment="1">
      <alignment vertical="center"/>
    </xf>
    <xf numFmtId="166" fontId="11" fillId="0" borderId="2" xfId="8" applyNumberFormat="1" applyFont="1" applyFill="1" applyBorder="1" applyAlignment="1">
      <alignment vertical="center"/>
    </xf>
    <xf numFmtId="166" fontId="11" fillId="0" borderId="2" xfId="8" applyNumberFormat="1" applyFont="1" applyFill="1" applyBorder="1" applyAlignment="1">
      <alignment vertical="center" wrapText="1"/>
    </xf>
    <xf numFmtId="166" fontId="7" fillId="0" borderId="2" xfId="9" applyNumberFormat="1" applyFont="1" applyFill="1" applyBorder="1" applyAlignment="1">
      <alignment vertical="center"/>
    </xf>
    <xf numFmtId="168" fontId="10" fillId="0" borderId="2" xfId="11" applyNumberFormat="1" applyFont="1" applyFill="1" applyBorder="1" applyAlignment="1"/>
    <xf numFmtId="166" fontId="8" fillId="2" borderId="2" xfId="8" applyNumberFormat="1" applyFont="1" applyFill="1" applyBorder="1" applyAlignment="1">
      <alignment horizontal="right"/>
    </xf>
    <xf numFmtId="166" fontId="8" fillId="2" borderId="2" xfId="8" applyNumberFormat="1" applyFont="1" applyFill="1" applyBorder="1" applyAlignment="1">
      <alignment vertical="center"/>
    </xf>
    <xf numFmtId="166" fontId="8" fillId="0" borderId="2" xfId="8" applyNumberFormat="1" applyFont="1" applyFill="1" applyBorder="1" applyAlignment="1"/>
    <xf numFmtId="3" fontId="8" fillId="2" borderId="2" xfId="7" applyNumberFormat="1" applyFont="1" applyFill="1" applyBorder="1" applyAlignment="1">
      <alignment vertical="center"/>
    </xf>
    <xf numFmtId="166" fontId="8" fillId="2" borderId="2" xfId="8" applyNumberFormat="1" applyFont="1" applyFill="1" applyBorder="1" applyAlignment="1">
      <alignment horizontal="right" vertical="center"/>
    </xf>
    <xf numFmtId="166" fontId="11" fillId="0" borderId="2" xfId="8" applyNumberFormat="1" applyFont="1" applyFill="1" applyBorder="1" applyAlignment="1"/>
    <xf numFmtId="166" fontId="8" fillId="2" borderId="2" xfId="11" applyNumberFormat="1" applyFont="1" applyFill="1" applyBorder="1" applyAlignment="1"/>
    <xf numFmtId="166" fontId="8" fillId="0" borderId="2" xfId="11" applyNumberFormat="1" applyFont="1" applyFill="1" applyBorder="1" applyAlignment="1">
      <alignment vertical="center"/>
    </xf>
    <xf numFmtId="3" fontId="15" fillId="2" borderId="2" xfId="1" applyNumberFormat="1" applyFont="1" applyFill="1" applyBorder="1" applyAlignment="1">
      <alignment horizontal="right"/>
    </xf>
    <xf numFmtId="3" fontId="15" fillId="0" borderId="2" xfId="1" applyNumberFormat="1" applyFont="1" applyFill="1" applyBorder="1" applyAlignment="1">
      <alignment horizontal="right"/>
    </xf>
    <xf numFmtId="166" fontId="15" fillId="2" borderId="2" xfId="8" applyNumberFormat="1" applyFont="1" applyFill="1" applyBorder="1" applyAlignment="1">
      <alignment horizontal="right"/>
    </xf>
    <xf numFmtId="166" fontId="15" fillId="0" borderId="2" xfId="8" applyNumberFormat="1" applyFont="1" applyFill="1" applyBorder="1" applyAlignment="1">
      <alignment horizontal="right"/>
    </xf>
    <xf numFmtId="3" fontId="15" fillId="2" borderId="2" xfId="8" applyNumberFormat="1" applyFont="1" applyFill="1" applyBorder="1" applyAlignment="1">
      <alignment horizontal="right"/>
    </xf>
    <xf numFmtId="3" fontId="15" fillId="0" borderId="2" xfId="8" applyNumberFormat="1" applyFont="1" applyFill="1" applyBorder="1" applyAlignment="1">
      <alignment horizontal="right"/>
    </xf>
    <xf numFmtId="3" fontId="15" fillId="0" borderId="2" xfId="11" applyNumberFormat="1" applyFont="1" applyFill="1" applyBorder="1" applyAlignment="1">
      <alignment horizontal="right"/>
    </xf>
    <xf numFmtId="3" fontId="15" fillId="2" borderId="2" xfId="8" applyNumberFormat="1" applyFont="1" applyFill="1" applyBorder="1" applyAlignment="1">
      <alignment horizontal="right" wrapText="1"/>
    </xf>
    <xf numFmtId="166" fontId="15" fillId="0" borderId="2" xfId="8" applyNumberFormat="1" applyFont="1" applyFill="1" applyBorder="1" applyAlignment="1">
      <alignment horizontal="right"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2" zoomScaleNormal="100" workbookViewId="0">
      <selection activeCell="C31" sqref="C31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67</v>
      </c>
      <c r="B4" s="2"/>
      <c r="C4" s="2"/>
      <c r="D4" s="2"/>
    </row>
    <row r="5" spans="1:5" s="10" customFormat="1" x14ac:dyDescent="0.2">
      <c r="A5" s="12"/>
      <c r="B5" s="40" t="s">
        <v>68</v>
      </c>
      <c r="C5" s="40" t="s">
        <v>69</v>
      </c>
      <c r="D5" s="40" t="s">
        <v>61</v>
      </c>
      <c r="E5" s="1"/>
    </row>
    <row r="6" spans="1:5" x14ac:dyDescent="0.2">
      <c r="A6" s="13"/>
      <c r="B6" s="38" t="s">
        <v>12</v>
      </c>
      <c r="C6" s="38" t="s">
        <v>12</v>
      </c>
      <c r="D6" s="38" t="s">
        <v>12</v>
      </c>
    </row>
    <row r="7" spans="1:5" x14ac:dyDescent="0.2">
      <c r="A7" s="8" t="s">
        <v>11</v>
      </c>
      <c r="B7" s="41"/>
      <c r="C7" s="41"/>
      <c r="D7" s="41"/>
    </row>
    <row r="8" spans="1:5" x14ac:dyDescent="0.2">
      <c r="A8" s="7" t="s">
        <v>34</v>
      </c>
      <c r="B8" s="75">
        <v>1557636</v>
      </c>
      <c r="C8" s="76">
        <v>1497801</v>
      </c>
      <c r="D8" s="75">
        <v>2080444</v>
      </c>
    </row>
    <row r="9" spans="1:5" x14ac:dyDescent="0.2">
      <c r="A9" s="14" t="s">
        <v>0</v>
      </c>
      <c r="B9" s="75">
        <v>537256</v>
      </c>
      <c r="C9" s="76">
        <v>817163</v>
      </c>
      <c r="D9" s="75">
        <v>593164</v>
      </c>
    </row>
    <row r="10" spans="1:5" x14ac:dyDescent="0.2">
      <c r="A10" s="14" t="s">
        <v>33</v>
      </c>
      <c r="B10" s="75">
        <v>280938</v>
      </c>
      <c r="C10" s="76">
        <v>933031</v>
      </c>
      <c r="D10" s="75">
        <v>398097</v>
      </c>
    </row>
    <row r="11" spans="1:5" x14ac:dyDescent="0.2">
      <c r="A11" s="54" t="s">
        <v>64</v>
      </c>
      <c r="B11" s="77">
        <v>-4753</v>
      </c>
      <c r="C11" s="78">
        <v>0</v>
      </c>
      <c r="D11" s="77">
        <v>-4624</v>
      </c>
    </row>
    <row r="12" spans="1:5" x14ac:dyDescent="0.2">
      <c r="A12" s="54" t="s">
        <v>65</v>
      </c>
      <c r="B12" s="44">
        <f>SUM(B10:B11)</f>
        <v>276185</v>
      </c>
      <c r="C12" s="44">
        <f>C10-C11</f>
        <v>933031</v>
      </c>
      <c r="D12" s="44">
        <f>SUM(D10+D11)</f>
        <v>393473</v>
      </c>
    </row>
    <row r="13" spans="1:5" x14ac:dyDescent="0.2">
      <c r="A13" s="8" t="s">
        <v>28</v>
      </c>
      <c r="B13" s="45">
        <f>B8+B9+B12</f>
        <v>2371077</v>
      </c>
      <c r="C13" s="46">
        <f>C8+C9+C10</f>
        <v>3247995</v>
      </c>
      <c r="D13" s="45">
        <f>D8+D9+D12</f>
        <v>3067081</v>
      </c>
    </row>
    <row r="14" spans="1:5" s="3" customFormat="1" x14ac:dyDescent="0.2">
      <c r="A14" s="7" t="s">
        <v>1</v>
      </c>
      <c r="B14" s="79">
        <v>2143376</v>
      </c>
      <c r="C14" s="80">
        <v>1283560</v>
      </c>
      <c r="D14" s="79">
        <v>2012812</v>
      </c>
      <c r="E14" s="1"/>
    </row>
    <row r="15" spans="1:5" s="3" customFormat="1" x14ac:dyDescent="0.2">
      <c r="A15" s="7" t="s">
        <v>31</v>
      </c>
      <c r="B15" s="75">
        <v>44029</v>
      </c>
      <c r="C15" s="76">
        <v>12124</v>
      </c>
      <c r="D15" s="75">
        <v>23077</v>
      </c>
      <c r="E15" s="1"/>
    </row>
    <row r="16" spans="1:5" x14ac:dyDescent="0.2">
      <c r="A16" s="7" t="s">
        <v>32</v>
      </c>
      <c r="B16" s="75">
        <v>229811</v>
      </c>
      <c r="C16" s="76">
        <v>246229</v>
      </c>
      <c r="D16" s="75">
        <v>247963</v>
      </c>
    </row>
    <row r="17" spans="1:4" x14ac:dyDescent="0.2">
      <c r="A17" s="7" t="s">
        <v>30</v>
      </c>
      <c r="B17" s="78">
        <v>0</v>
      </c>
      <c r="C17" s="78">
        <v>-915</v>
      </c>
      <c r="D17" s="78">
        <v>0</v>
      </c>
    </row>
    <row r="18" spans="1:4" x14ac:dyDescent="0.2">
      <c r="A18" s="8" t="s">
        <v>35</v>
      </c>
      <c r="B18" s="44">
        <f>B16+B17</f>
        <v>229811</v>
      </c>
      <c r="C18" s="44">
        <f>C16+C17</f>
        <v>245314</v>
      </c>
      <c r="D18" s="44">
        <f>D16+D17</f>
        <v>247963</v>
      </c>
    </row>
    <row r="19" spans="1:4" x14ac:dyDescent="0.2">
      <c r="A19" s="7" t="s">
        <v>29</v>
      </c>
      <c r="B19" s="75">
        <v>6485685</v>
      </c>
      <c r="C19" s="76">
        <v>6254658</v>
      </c>
      <c r="D19" s="75">
        <v>6606775</v>
      </c>
    </row>
    <row r="20" spans="1:4" x14ac:dyDescent="0.2">
      <c r="A20" s="7" t="s">
        <v>30</v>
      </c>
      <c r="B20" s="77">
        <v>-410716</v>
      </c>
      <c r="C20" s="78">
        <v>-513384</v>
      </c>
      <c r="D20" s="77">
        <v>-410392</v>
      </c>
    </row>
    <row r="21" spans="1:4" x14ac:dyDescent="0.2">
      <c r="A21" s="8" t="s">
        <v>55</v>
      </c>
      <c r="B21" s="47">
        <f>B19+B20</f>
        <v>6074969</v>
      </c>
      <c r="C21" s="47">
        <f>C19+C20</f>
        <v>5741274</v>
      </c>
      <c r="D21" s="47">
        <f>D19+D20</f>
        <v>6196383</v>
      </c>
    </row>
    <row r="22" spans="1:4" x14ac:dyDescent="0.2">
      <c r="A22" s="15" t="s">
        <v>56</v>
      </c>
      <c r="B22" s="44">
        <f>B18+B21</f>
        <v>6304780</v>
      </c>
      <c r="C22" s="44">
        <f>C18+C21</f>
        <v>5986588</v>
      </c>
      <c r="D22" s="44">
        <f>D18+D21</f>
        <v>6444346</v>
      </c>
    </row>
    <row r="23" spans="1:4" x14ac:dyDescent="0.2">
      <c r="A23" s="7" t="s">
        <v>27</v>
      </c>
      <c r="B23" s="77">
        <v>2418</v>
      </c>
      <c r="C23" s="78">
        <v>0</v>
      </c>
      <c r="D23" s="77">
        <v>454</v>
      </c>
    </row>
    <row r="24" spans="1:4" x14ac:dyDescent="0.2">
      <c r="A24" s="16" t="s">
        <v>2</v>
      </c>
      <c r="B24" s="78">
        <v>0</v>
      </c>
      <c r="C24" s="78">
        <v>0</v>
      </c>
      <c r="D24" s="78">
        <v>0</v>
      </c>
    </row>
    <row r="25" spans="1:4" x14ac:dyDescent="0.2">
      <c r="A25" s="7" t="s">
        <v>26</v>
      </c>
      <c r="B25" s="75">
        <v>561471</v>
      </c>
      <c r="C25" s="76">
        <v>559900</v>
      </c>
      <c r="D25" s="75">
        <v>560853</v>
      </c>
    </row>
    <row r="26" spans="1:4" ht="13.5" customHeight="1" x14ac:dyDescent="0.2">
      <c r="A26" s="6" t="s">
        <v>25</v>
      </c>
      <c r="B26" s="75">
        <v>297458</v>
      </c>
      <c r="C26" s="76">
        <v>382457</v>
      </c>
      <c r="D26" s="75">
        <v>614794</v>
      </c>
    </row>
    <row r="27" spans="1:4" x14ac:dyDescent="0.2">
      <c r="A27" s="17" t="s">
        <v>20</v>
      </c>
      <c r="B27" s="49">
        <f>B13+B14+B15+B22+B23+B24+B25+B26</f>
        <v>11724609</v>
      </c>
      <c r="C27" s="49">
        <f>C13+C14+C15+C22+C23+C24+C25+C26</f>
        <v>11472624</v>
      </c>
      <c r="D27" s="49">
        <f>D13+D14+D15+D22+D23+D24+D25+D26</f>
        <v>12723417</v>
      </c>
    </row>
    <row r="28" spans="1:4" x14ac:dyDescent="0.2">
      <c r="A28" s="8"/>
      <c r="B28" s="50"/>
      <c r="C28" s="50"/>
      <c r="D28" s="50"/>
    </row>
    <row r="29" spans="1:4" x14ac:dyDescent="0.2">
      <c r="A29" s="13" t="s">
        <v>13</v>
      </c>
      <c r="B29" s="48"/>
      <c r="C29" s="48"/>
      <c r="D29" s="48"/>
    </row>
    <row r="30" spans="1:4" x14ac:dyDescent="0.2">
      <c r="A30" s="5" t="s">
        <v>19</v>
      </c>
      <c r="B30" s="75">
        <v>668763</v>
      </c>
      <c r="C30" s="81">
        <v>777139</v>
      </c>
      <c r="D30" s="75">
        <v>995081</v>
      </c>
    </row>
    <row r="31" spans="1:4" x14ac:dyDescent="0.2">
      <c r="A31" s="6" t="s">
        <v>17</v>
      </c>
      <c r="B31" s="82">
        <v>7779252</v>
      </c>
      <c r="C31" s="76">
        <v>7841148</v>
      </c>
      <c r="D31" s="82">
        <v>8243323</v>
      </c>
    </row>
    <row r="32" spans="1:4" x14ac:dyDescent="0.2">
      <c r="A32" s="6" t="s">
        <v>18</v>
      </c>
      <c r="B32" s="75">
        <v>1437428</v>
      </c>
      <c r="C32" s="76">
        <v>1224789</v>
      </c>
      <c r="D32" s="75">
        <v>1455395</v>
      </c>
    </row>
    <row r="33" spans="1:4" x14ac:dyDescent="0.2">
      <c r="A33" s="6" t="s">
        <v>16</v>
      </c>
      <c r="B33" s="75">
        <v>1251</v>
      </c>
      <c r="C33" s="83">
        <v>950</v>
      </c>
      <c r="D33" s="75">
        <v>1350</v>
      </c>
    </row>
    <row r="34" spans="1:4" x14ac:dyDescent="0.2">
      <c r="A34" s="7" t="s">
        <v>3</v>
      </c>
      <c r="B34" s="75">
        <v>15555</v>
      </c>
      <c r="C34" s="76">
        <v>13416</v>
      </c>
      <c r="D34" s="75">
        <v>15555</v>
      </c>
    </row>
    <row r="35" spans="1:4" x14ac:dyDescent="0.2">
      <c r="A35" s="7" t="s">
        <v>15</v>
      </c>
      <c r="B35" s="83">
        <v>0</v>
      </c>
      <c r="C35" s="83">
        <v>2924</v>
      </c>
      <c r="D35" s="83">
        <v>0</v>
      </c>
    </row>
    <row r="36" spans="1:4" x14ac:dyDescent="0.2">
      <c r="A36" s="7" t="s">
        <v>66</v>
      </c>
      <c r="B36" s="83">
        <v>0</v>
      </c>
      <c r="C36" s="83">
        <v>0</v>
      </c>
      <c r="D36" s="75">
        <v>110217</v>
      </c>
    </row>
    <row r="37" spans="1:4" x14ac:dyDescent="0.2">
      <c r="A37" s="14" t="s">
        <v>14</v>
      </c>
      <c r="B37" s="75">
        <v>298933</v>
      </c>
      <c r="C37" s="75">
        <v>291112</v>
      </c>
      <c r="D37" s="75">
        <v>387907.09961028001</v>
      </c>
    </row>
    <row r="38" spans="1:4" x14ac:dyDescent="0.2">
      <c r="A38" s="17" t="s">
        <v>21</v>
      </c>
      <c r="B38" s="49">
        <f>SUM(B30:B37)</f>
        <v>10201182</v>
      </c>
      <c r="C38" s="49">
        <f>SUM(C30:C37)</f>
        <v>10151478</v>
      </c>
      <c r="D38" s="49">
        <f>SUM(D30:D37)</f>
        <v>11208828.09961028</v>
      </c>
    </row>
    <row r="39" spans="1:4" x14ac:dyDescent="0.2">
      <c r="A39" s="7"/>
      <c r="B39" s="51"/>
      <c r="C39" s="51"/>
      <c r="D39" s="51"/>
    </row>
    <row r="40" spans="1:4" ht="12.75" customHeight="1" x14ac:dyDescent="0.2">
      <c r="A40" s="13" t="s">
        <v>22</v>
      </c>
      <c r="B40" s="52"/>
      <c r="C40" s="52"/>
      <c r="D40" s="52"/>
    </row>
    <row r="41" spans="1:4" x14ac:dyDescent="0.2">
      <c r="A41" s="6" t="s">
        <v>4</v>
      </c>
      <c r="B41" s="75">
        <v>1301658</v>
      </c>
      <c r="C41" s="76">
        <v>1126356</v>
      </c>
      <c r="D41" s="75">
        <v>1301658</v>
      </c>
    </row>
    <row r="42" spans="1:4" x14ac:dyDescent="0.2">
      <c r="A42" s="6" t="s">
        <v>51</v>
      </c>
      <c r="B42" s="76"/>
      <c r="C42" s="76"/>
      <c r="D42" s="76"/>
    </row>
    <row r="43" spans="1:4" x14ac:dyDescent="0.2">
      <c r="A43" s="6" t="s">
        <v>5</v>
      </c>
      <c r="B43" s="75">
        <v>221769</v>
      </c>
      <c r="C43" s="76">
        <v>194790</v>
      </c>
      <c r="D43" s="75">
        <v>212931</v>
      </c>
    </row>
    <row r="44" spans="1:4" x14ac:dyDescent="0.2">
      <c r="A44" s="13" t="s">
        <v>23</v>
      </c>
      <c r="B44" s="53">
        <f>SUM(B41:B43)</f>
        <v>1523427</v>
      </c>
      <c r="C44" s="53">
        <f t="shared" ref="C44:D44" si="0">SUM(C41:C43)</f>
        <v>1321146</v>
      </c>
      <c r="D44" s="53">
        <f t="shared" si="0"/>
        <v>1514589</v>
      </c>
    </row>
    <row r="45" spans="1:4" x14ac:dyDescent="0.2">
      <c r="A45" s="8"/>
      <c r="B45" s="55"/>
      <c r="C45" s="55"/>
      <c r="D45" s="55"/>
    </row>
    <row r="46" spans="1:4" ht="13.5" thickBot="1" x14ac:dyDescent="0.25">
      <c r="A46" s="18" t="s">
        <v>24</v>
      </c>
      <c r="B46" s="39">
        <f>B38+B44</f>
        <v>11724609</v>
      </c>
      <c r="C46" s="39">
        <f>C38+C44</f>
        <v>11472624</v>
      </c>
      <c r="D46" s="39">
        <f>D38+D44</f>
        <v>12723417.09961028</v>
      </c>
    </row>
    <row r="47" spans="1:4" ht="13.5" thickTop="1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59</v>
      </c>
      <c r="D52" s="3"/>
    </row>
    <row r="53" spans="1:4" x14ac:dyDescent="0.2">
      <c r="A53" s="11" t="s">
        <v>52</v>
      </c>
      <c r="B53" s="3"/>
      <c r="C53" s="11" t="s">
        <v>60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7" zoomScaleNormal="100" workbookViewId="0">
      <selection activeCell="F15" sqref="F15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2.425781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70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40" t="s">
        <v>68</v>
      </c>
      <c r="C6" s="40" t="s">
        <v>69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67">
        <v>196787</v>
      </c>
      <c r="C8" s="68">
        <v>190901</v>
      </c>
    </row>
    <row r="9" spans="1:3" x14ac:dyDescent="0.2">
      <c r="A9" s="28" t="s">
        <v>38</v>
      </c>
      <c r="B9" s="67">
        <v>-61828</v>
      </c>
      <c r="C9" s="68">
        <v>-69802</v>
      </c>
    </row>
    <row r="10" spans="1:3" x14ac:dyDescent="0.2">
      <c r="A10" s="8" t="s">
        <v>40</v>
      </c>
      <c r="B10" s="56">
        <f>SUM(B8:B9)</f>
        <v>134959</v>
      </c>
      <c r="C10" s="56">
        <f>SUM(C8:C9)</f>
        <v>121099</v>
      </c>
    </row>
    <row r="11" spans="1:3" x14ac:dyDescent="0.2">
      <c r="A11" s="7" t="s">
        <v>39</v>
      </c>
      <c r="B11" s="42">
        <v>-787</v>
      </c>
      <c r="C11" s="69">
        <v>10158</v>
      </c>
    </row>
    <row r="12" spans="1:3" x14ac:dyDescent="0.2">
      <c r="A12" s="29" t="s">
        <v>6</v>
      </c>
      <c r="B12" s="57">
        <f>B10+B11</f>
        <v>134172</v>
      </c>
      <c r="C12" s="57">
        <f>C10+C11</f>
        <v>131257</v>
      </c>
    </row>
    <row r="13" spans="1:3" x14ac:dyDescent="0.2">
      <c r="A13" s="24"/>
      <c r="B13" s="58"/>
      <c r="C13" s="59"/>
    </row>
    <row r="14" spans="1:3" x14ac:dyDescent="0.2">
      <c r="A14" s="12" t="s">
        <v>41</v>
      </c>
      <c r="B14" s="67">
        <v>54672</v>
      </c>
      <c r="C14" s="70">
        <v>51175</v>
      </c>
    </row>
    <row r="15" spans="1:3" x14ac:dyDescent="0.2">
      <c r="A15" s="12" t="s">
        <v>42</v>
      </c>
      <c r="B15" s="42">
        <v>-7465</v>
      </c>
      <c r="C15" s="68">
        <v>-8970</v>
      </c>
    </row>
    <row r="16" spans="1:3" x14ac:dyDescent="0.2">
      <c r="A16" s="24" t="s">
        <v>50</v>
      </c>
      <c r="B16" s="42">
        <v>24148</v>
      </c>
      <c r="C16" s="68">
        <v>22961</v>
      </c>
    </row>
    <row r="17" spans="1:4" x14ac:dyDescent="0.2">
      <c r="A17" s="24" t="s">
        <v>7</v>
      </c>
      <c r="B17" s="42">
        <v>-2027</v>
      </c>
      <c r="C17" s="68">
        <v>417</v>
      </c>
      <c r="D17" s="25"/>
    </row>
    <row r="18" spans="1:4" x14ac:dyDescent="0.2">
      <c r="A18" s="24" t="s">
        <v>62</v>
      </c>
      <c r="B18" s="71" t="s">
        <v>63</v>
      </c>
      <c r="C18" s="71" t="s">
        <v>63</v>
      </c>
      <c r="D18" s="25"/>
    </row>
    <row r="19" spans="1:4" x14ac:dyDescent="0.2">
      <c r="A19" s="29" t="s">
        <v>43</v>
      </c>
      <c r="B19" s="60">
        <f>SUM(B14:B17)</f>
        <v>69328</v>
      </c>
      <c r="C19" s="60">
        <f>SUM(C14:C17)</f>
        <v>65583</v>
      </c>
    </row>
    <row r="20" spans="1:4" x14ac:dyDescent="0.2">
      <c r="A20" s="24"/>
      <c r="B20" s="61"/>
      <c r="C20" s="62"/>
    </row>
    <row r="21" spans="1:4" x14ac:dyDescent="0.2">
      <c r="A21" s="24" t="s">
        <v>44</v>
      </c>
      <c r="B21" s="43">
        <f>B19+B12</f>
        <v>203500</v>
      </c>
      <c r="C21" s="62">
        <f>C12+C19</f>
        <v>196840</v>
      </c>
    </row>
    <row r="22" spans="1:4" x14ac:dyDescent="0.2">
      <c r="A22" s="24" t="s">
        <v>45</v>
      </c>
      <c r="B22" s="42">
        <v>-194848</v>
      </c>
      <c r="C22" s="62">
        <v>-170167</v>
      </c>
    </row>
    <row r="23" spans="1:4" x14ac:dyDescent="0.2">
      <c r="A23" s="30" t="s">
        <v>48</v>
      </c>
      <c r="B23" s="56">
        <f>B21+B22</f>
        <v>8652</v>
      </c>
      <c r="C23" s="56">
        <f t="shared" ref="C23" si="0">C21+C22</f>
        <v>26673</v>
      </c>
    </row>
    <row r="24" spans="1:4" x14ac:dyDescent="0.2">
      <c r="A24" s="31"/>
      <c r="B24" s="63"/>
      <c r="C24" s="63"/>
    </row>
    <row r="25" spans="1:4" x14ac:dyDescent="0.2">
      <c r="A25" s="7" t="s">
        <v>46</v>
      </c>
      <c r="B25" s="42">
        <v>1087</v>
      </c>
      <c r="C25" s="72">
        <v>-16351</v>
      </c>
    </row>
    <row r="26" spans="1:4" x14ac:dyDescent="0.2">
      <c r="A26" s="32"/>
      <c r="B26" s="63"/>
      <c r="C26" s="64"/>
    </row>
    <row r="27" spans="1:4" x14ac:dyDescent="0.2">
      <c r="A27" s="30" t="s">
        <v>47</v>
      </c>
      <c r="B27" s="57">
        <f>B23+B25</f>
        <v>9739</v>
      </c>
      <c r="C27" s="57">
        <f t="shared" ref="C27" si="1">C23+C25</f>
        <v>10322</v>
      </c>
    </row>
    <row r="28" spans="1:4" x14ac:dyDescent="0.2">
      <c r="A28" s="33"/>
      <c r="B28" s="57"/>
      <c r="C28" s="62"/>
    </row>
    <row r="29" spans="1:4" x14ac:dyDescent="0.2">
      <c r="A29" s="26" t="s">
        <v>8</v>
      </c>
      <c r="B29" s="73">
        <v>-901</v>
      </c>
      <c r="C29" s="74">
        <v>-1950</v>
      </c>
    </row>
    <row r="30" spans="1:4" x14ac:dyDescent="0.2">
      <c r="A30" s="30" t="s">
        <v>9</v>
      </c>
      <c r="B30" s="65">
        <f>B29+B27</f>
        <v>8838</v>
      </c>
      <c r="C30" s="65">
        <f t="shared" ref="C30" si="2">C29+C27</f>
        <v>8372</v>
      </c>
    </row>
    <row r="31" spans="1:4" x14ac:dyDescent="0.2">
      <c r="A31" s="34"/>
      <c r="B31" s="65"/>
      <c r="C31" s="57"/>
    </row>
    <row r="32" spans="1:4" x14ac:dyDescent="0.2">
      <c r="A32" s="35" t="s">
        <v>49</v>
      </c>
      <c r="B32" s="65">
        <f>B30</f>
        <v>8838</v>
      </c>
      <c r="C32" s="65">
        <f>C30</f>
        <v>8372</v>
      </c>
    </row>
    <row r="33" spans="1:3" x14ac:dyDescent="0.2">
      <c r="A33" s="37" t="s">
        <v>10</v>
      </c>
      <c r="B33" s="66">
        <f>B32/260331650*1000</f>
        <v>3.3949003127356971E-2</v>
      </c>
      <c r="C33" s="66">
        <f>C32/225271201*1000</f>
        <v>3.7164093602892453E-2</v>
      </c>
    </row>
    <row r="34" spans="1:3" x14ac:dyDescent="0.2">
      <c r="B34" s="58"/>
      <c r="C34" s="58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59</v>
      </c>
    </row>
    <row r="38" spans="1:3" x14ac:dyDescent="0.2">
      <c r="A38" s="11" t="s">
        <v>52</v>
      </c>
      <c r="B38" s="1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2019-03-14T11:21:21Z</dcterms:modified>
</cp:coreProperties>
</file>