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июль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BS!$A$3:$D$49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B21" i="6" l="1"/>
  <c r="B26" i="3"/>
  <c r="B24" i="3"/>
  <c r="B14" i="3"/>
  <c r="D12" i="3" l="1"/>
  <c r="B38" i="3"/>
  <c r="C38" i="3"/>
  <c r="D38" i="3"/>
  <c r="D13" i="3"/>
  <c r="C13" i="3"/>
  <c r="C12" i="3"/>
  <c r="B12" i="3"/>
  <c r="B13" i="3" s="1"/>
  <c r="C10" i="6"/>
  <c r="C12" i="6" s="1"/>
  <c r="C19" i="6"/>
  <c r="B10" i="6"/>
  <c r="B12" i="6"/>
  <c r="B19" i="6"/>
  <c r="C44" i="3"/>
  <c r="D44" i="3"/>
  <c r="B44" i="3"/>
  <c r="D21" i="3"/>
  <c r="C21" i="3"/>
  <c r="B21" i="3"/>
  <c r="D18" i="3"/>
  <c r="C18" i="3"/>
  <c r="B18" i="3"/>
  <c r="C46" i="3"/>
  <c r="B22" i="3" l="1"/>
  <c r="B27" i="3" s="1"/>
  <c r="B23" i="6"/>
  <c r="B27" i="6" s="1"/>
  <c r="B30" i="6" s="1"/>
  <c r="B32" i="6" s="1"/>
  <c r="B33" i="6" s="1"/>
  <c r="B46" i="3"/>
  <c r="C22" i="3"/>
  <c r="C27" i="3" s="1"/>
  <c r="C23" i="6"/>
  <c r="C27" i="6" s="1"/>
  <c r="C30" i="6" s="1"/>
  <c r="C32" i="6" s="1"/>
  <c r="C33" i="6" s="1"/>
  <c r="D46" i="3"/>
  <c r="D22" i="3"/>
  <c r="D27" i="3" s="1"/>
</calcChain>
</file>

<file path=xl/sharedStrings.xml><?xml version="1.0" encoding="utf-8"?>
<sst xmlns="http://schemas.openxmlformats.org/spreadsheetml/2006/main" count="87" uniqueCount="71">
  <si>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</si>
  <si>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</si>
  <si>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</si>
  <si>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</si>
  <si>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</si>
  <si>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</si>
  <si>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</si>
  <si>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</si>
  <si>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</si>
  <si>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</si>
  <si>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</si>
  <si>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</si>
  <si>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</si>
  <si>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</si>
  <si>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</si>
  <si>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</si>
  <si>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</si>
  <si>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</si>
  <si>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</si>
  <si>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</si>
  <si>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</si>
  <si>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</si>
  <si>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</si>
  <si>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</si>
  <si>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</si>
  <si>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</si>
  <si>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</si>
  <si>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</si>
  <si>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</si>
  <si>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</si>
  <si>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</si>
  <si>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</si>
  <si>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</si>
  <si>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</si>
  <si>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</si>
  <si>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</si>
  <si>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</si>
  <si>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</si>
  <si>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</si>
  <si>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</si>
  <si>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</si>
  <si>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</si>
  <si>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</si>
  <si>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</si>
  <si>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</si>
  <si>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</si>
  <si>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</si>
  <si>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</si>
  <si>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</si>
  <si>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</si>
  <si>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</si>
  <si>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</si>
  <si>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</si>
  <si>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</si>
  <si>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</si>
  <si>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</si>
  <si>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</si>
  <si>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</si>
  <si>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</si>
  <si>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December 2018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</si>
  <si>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</si>
  <si>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</si>
  <si>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</si>
  <si>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</si>
  <si>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</si>
  <si>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>As at 31 July 2019</t>
  </si>
  <si>
    <t>July 2019</t>
  </si>
  <si>
    <t>July 2018</t>
  </si>
  <si>
    <t>For the period ended 31 July 2019</t>
  </si>
  <si>
    <t xml:space="preserve">Chief Accountant </t>
  </si>
  <si>
    <t>Ms. E.DJENBAEVA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</si>
</sst>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3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2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11" fillId="2" borderId="1" xfId="8" applyNumberFormat="1" applyFont="1" applyFill="1" applyBorder="1" applyAlignment="1">
      <alignment horizontal="right"/>
    </xf>
    <xf numFmtId="166" fontId="11" fillId="0" borderId="1" xfId="8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left"/>
    </xf>
    <xf numFmtId="0" fontId="8" fillId="0" borderId="1" xfId="7" applyFont="1" applyFill="1" applyBorder="1" applyAlignment="1">
      <alignment horizontal="left" wrapText="1"/>
    </xf>
    <xf numFmtId="164" fontId="8" fillId="0" borderId="1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1" xfId="9" applyFont="1" applyFill="1" applyBorder="1"/>
    <xf numFmtId="0" fontId="8" fillId="0" borderId="1" xfId="7" applyFont="1" applyFill="1" applyBorder="1" applyAlignment="1">
      <alignment vertical="center"/>
    </xf>
    <xf numFmtId="0" fontId="11" fillId="0" borderId="1" xfId="7" applyFont="1" applyFill="1" applyBorder="1" applyAlignment="1">
      <alignment vertical="center"/>
    </xf>
    <xf numFmtId="166" fontId="8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 wrapText="1"/>
    </xf>
    <xf numFmtId="3" fontId="11" fillId="2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3" fontId="11" fillId="0" borderId="1" xfId="8" applyNumberFormat="1" applyFont="1" applyFill="1" applyBorder="1" applyAlignment="1">
      <alignment horizontal="right"/>
    </xf>
    <xf numFmtId="3" fontId="11" fillId="0" borderId="1" xfId="1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 wrapText="1"/>
    </xf>
    <xf numFmtId="166" fontId="11" fillId="0" borderId="1" xfId="8" applyNumberFormat="1" applyFont="1" applyFill="1" applyBorder="1" applyAlignment="1">
      <alignment horizontal="right" vertical="center"/>
    </xf>
    <xf numFmtId="166" fontId="11" fillId="2" borderId="1" xfId="8" applyNumberFormat="1" applyFont="1" applyFill="1" applyBorder="1" applyAlignment="1">
      <alignment horizontal="right" vertical="center"/>
    </xf>
    <xf numFmtId="14" fontId="10" fillId="0" borderId="1" xfId="7" applyNumberFormat="1" applyFont="1" applyFill="1" applyBorder="1" applyAlignment="1">
      <alignment horizontal="center" wrapText="1"/>
    </xf>
    <xf numFmtId="0" fontId="9" fillId="0" borderId="0" xfId="9" applyFont="1" applyFill="1" applyBorder="1"/>
    <xf numFmtId="0" fontId="7" fillId="0" borderId="1" xfId="9" applyFont="1" applyFill="1" applyBorder="1" applyAlignment="1">
      <alignment horizontal="center" wrapText="1"/>
    </xf>
    <xf numFmtId="14" fontId="8" fillId="0" borderId="1" xfId="7" applyNumberFormat="1" applyFont="1" applyFill="1" applyBorder="1" applyAlignment="1">
      <alignment horizontal="center"/>
    </xf>
    <xf numFmtId="3" fontId="11" fillId="0" borderId="1" xfId="2" applyNumberFormat="1" applyFont="1" applyFill="1" applyBorder="1" applyAlignment="1"/>
    <xf numFmtId="166" fontId="11" fillId="0" borderId="1" xfId="2" applyNumberFormat="1" applyFont="1" applyFill="1" applyBorder="1" applyAlignment="1"/>
    <xf numFmtId="3" fontId="8" fillId="0" borderId="1" xfId="2" applyNumberFormat="1" applyFont="1" applyFill="1" applyBorder="1" applyAlignment="1"/>
    <xf numFmtId="166" fontId="8" fillId="0" borderId="1" xfId="2" applyNumberFormat="1" applyFont="1" applyFill="1" applyBorder="1" applyAlignment="1"/>
    <xf numFmtId="14" fontId="8" fillId="0" borderId="0" xfId="7" applyNumberFormat="1" applyFont="1" applyFill="1" applyBorder="1" applyAlignment="1">
      <alignment horizontal="center" wrapText="1"/>
    </xf>
    <xf numFmtId="14" fontId="8" fillId="0" borderId="0" xfId="7" applyNumberFormat="1" applyFont="1" applyFill="1" applyBorder="1" applyAlignment="1">
      <alignment horizontal="center"/>
    </xf>
    <xf numFmtId="166" fontId="8" fillId="0" borderId="1" xfId="11" applyNumberFormat="1" applyFont="1" applyFill="1" applyBorder="1" applyAlignment="1">
      <alignment vertical="center"/>
    </xf>
    <xf numFmtId="166" fontId="11" fillId="0" borderId="1" xfId="11" applyNumberFormat="1" applyFont="1" applyFill="1" applyBorder="1" applyAlignment="1">
      <alignment vertical="center"/>
    </xf>
    <xf numFmtId="166" fontId="9" fillId="0" borderId="1" xfId="9" applyNumberFormat="1" applyFont="1" applyFill="1" applyBorder="1" applyAlignment="1">
      <alignment vertical="center"/>
    </xf>
    <xf numFmtId="168" fontId="8" fillId="0" borderId="1" xfId="11" applyNumberFormat="1" applyFont="1" applyFill="1" applyBorder="1" applyAlignment="1"/>
    <xf numFmtId="166" fontId="8" fillId="2" borderId="1" xfId="8" applyNumberFormat="1" applyFont="1" applyFill="1" applyBorder="1" applyAlignment="1">
      <alignment horizontal="right"/>
    </xf>
    <xf numFmtId="166" fontId="8" fillId="2" borderId="1" xfId="8" applyNumberFormat="1" applyFont="1" applyFill="1" applyBorder="1" applyAlignment="1">
      <alignment vertical="center"/>
    </xf>
    <xf numFmtId="166" fontId="8" fillId="0" borderId="1" xfId="8" applyNumberFormat="1" applyFont="1" applyFill="1" applyBorder="1" applyAlignment="1"/>
    <xf numFmtId="3" fontId="8" fillId="2" borderId="1" xfId="7" applyNumberFormat="1" applyFont="1" applyFill="1" applyBorder="1" applyAlignment="1">
      <alignment vertical="center"/>
    </xf>
    <xf numFmtId="166" fontId="8" fillId="2" borderId="1" xfId="8" applyNumberFormat="1" applyFont="1" applyFill="1" applyBorder="1" applyAlignment="1">
      <alignment horizontal="right" vertical="center"/>
    </xf>
    <xf numFmtId="166" fontId="11" fillId="0" borderId="1" xfId="8" applyNumberFormat="1" applyFont="1" applyFill="1" applyBorder="1" applyAlignment="1"/>
    <xf numFmtId="166" fontId="8" fillId="2" borderId="1" xfId="11" applyNumberFormat="1" applyFont="1" applyFill="1" applyBorder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2" zoomScaleNormal="100" workbookViewId="0">
      <selection activeCell="C52" sqref="C52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65</v>
      </c>
      <c r="B4" s="2"/>
      <c r="C4" s="2"/>
      <c r="D4" s="2"/>
    </row>
    <row r="5" spans="1:5" s="10" customFormat="1" x14ac:dyDescent="0.2">
      <c r="A5" s="12"/>
      <c r="B5" s="67" t="s">
        <v>66</v>
      </c>
      <c r="C5" s="67" t="s">
        <v>67</v>
      </c>
      <c r="D5" s="67" t="s">
        <v>59</v>
      </c>
      <c r="E5" s="1"/>
    </row>
    <row r="6" spans="1:5" x14ac:dyDescent="0.2">
      <c r="A6" s="13"/>
      <c r="B6" s="68" t="s">
        <v>12</v>
      </c>
      <c r="C6" s="68" t="s">
        <v>12</v>
      </c>
      <c r="D6" s="68" t="s">
        <v>12</v>
      </c>
    </row>
    <row r="7" spans="1:5" x14ac:dyDescent="0.2">
      <c r="A7" s="8" t="s">
        <v>11</v>
      </c>
      <c r="B7" s="62"/>
      <c r="C7" s="62"/>
      <c r="D7" s="62"/>
    </row>
    <row r="8" spans="1:5" x14ac:dyDescent="0.2">
      <c r="A8" s="7" t="s">
        <v>34</v>
      </c>
      <c r="B8" s="51">
        <v>1589391</v>
      </c>
      <c r="C8" s="52">
        <v>1688548</v>
      </c>
      <c r="D8" s="51">
        <v>2080444</v>
      </c>
    </row>
    <row r="9" spans="1:5" x14ac:dyDescent="0.2">
      <c r="A9" s="14" t="s">
        <v>0</v>
      </c>
      <c r="B9" s="51">
        <v>721455</v>
      </c>
      <c r="C9" s="52">
        <v>724782</v>
      </c>
      <c r="D9" s="51">
        <v>593164</v>
      </c>
    </row>
    <row r="10" spans="1:5" x14ac:dyDescent="0.2">
      <c r="A10" s="14" t="s">
        <v>33</v>
      </c>
      <c r="B10" s="51">
        <v>288457</v>
      </c>
      <c r="C10" s="52">
        <v>741442</v>
      </c>
      <c r="D10" s="51">
        <v>398097</v>
      </c>
    </row>
    <row r="11" spans="1:5" x14ac:dyDescent="0.2">
      <c r="A11" s="44" t="s">
        <v>62</v>
      </c>
      <c r="B11" s="39">
        <v>-4854</v>
      </c>
      <c r="C11" s="40">
        <v>0</v>
      </c>
      <c r="D11" s="39">
        <v>-4624</v>
      </c>
    </row>
    <row r="12" spans="1:5" x14ac:dyDescent="0.2">
      <c r="A12" s="44" t="s">
        <v>63</v>
      </c>
      <c r="B12" s="54">
        <f>SUM(B10:B11)</f>
        <v>283603</v>
      </c>
      <c r="C12" s="54">
        <f>C10-C11</f>
        <v>741442</v>
      </c>
      <c r="D12" s="54">
        <f>SUM(D10+D11)</f>
        <v>393473</v>
      </c>
    </row>
    <row r="13" spans="1:5" x14ac:dyDescent="0.2">
      <c r="A13" s="8" t="s">
        <v>28</v>
      </c>
      <c r="B13" s="39">
        <f>B8+B9+B12</f>
        <v>2594449</v>
      </c>
      <c r="C13" s="40">
        <f>C8+C9+C10</f>
        <v>3154772</v>
      </c>
      <c r="D13" s="39">
        <f>D8+D9+D12</f>
        <v>3067081</v>
      </c>
    </row>
    <row r="14" spans="1:5" s="3" customFormat="1" x14ac:dyDescent="0.2">
      <c r="A14" s="7" t="s">
        <v>1</v>
      </c>
      <c r="B14" s="53">
        <f>1525695-272</f>
        <v>1525423</v>
      </c>
      <c r="C14" s="54">
        <v>1601610</v>
      </c>
      <c r="D14" s="53">
        <v>2012812</v>
      </c>
      <c r="E14" s="1"/>
    </row>
    <row r="15" spans="1:5" s="3" customFormat="1" x14ac:dyDescent="0.2">
      <c r="A15" s="7" t="s">
        <v>31</v>
      </c>
      <c r="B15" s="51">
        <v>32964</v>
      </c>
      <c r="C15" s="52">
        <v>11646</v>
      </c>
      <c r="D15" s="51">
        <v>23077</v>
      </c>
      <c r="E15" s="1"/>
    </row>
    <row r="16" spans="1:5" x14ac:dyDescent="0.2">
      <c r="A16" s="7" t="s">
        <v>32</v>
      </c>
      <c r="B16" s="51">
        <v>292947</v>
      </c>
      <c r="C16" s="52">
        <v>322183</v>
      </c>
      <c r="D16" s="51">
        <v>247963</v>
      </c>
    </row>
    <row r="17" spans="1:4" x14ac:dyDescent="0.2">
      <c r="A17" s="7" t="s">
        <v>30</v>
      </c>
      <c r="B17" s="40">
        <v>-500</v>
      </c>
      <c r="C17" s="40">
        <v>-571</v>
      </c>
      <c r="D17" s="39">
        <v>0</v>
      </c>
    </row>
    <row r="18" spans="1:4" x14ac:dyDescent="0.2">
      <c r="A18" s="8" t="s">
        <v>35</v>
      </c>
      <c r="B18" s="54">
        <f>B16+B17</f>
        <v>292447</v>
      </c>
      <c r="C18" s="54">
        <f>C16+C17</f>
        <v>321612</v>
      </c>
      <c r="D18" s="54">
        <f>D16+D17</f>
        <v>247963</v>
      </c>
    </row>
    <row r="19" spans="1:4" x14ac:dyDescent="0.2">
      <c r="A19" s="7" t="s">
        <v>29</v>
      </c>
      <c r="B19" s="51">
        <v>7110716</v>
      </c>
      <c r="C19" s="52">
        <v>6776104</v>
      </c>
      <c r="D19" s="51">
        <v>6606775</v>
      </c>
    </row>
    <row r="20" spans="1:4" x14ac:dyDescent="0.2">
      <c r="A20" s="7" t="s">
        <v>30</v>
      </c>
      <c r="B20" s="40">
        <v>-371220</v>
      </c>
      <c r="C20" s="40">
        <v>-531870</v>
      </c>
      <c r="D20" s="39">
        <v>-410392</v>
      </c>
    </row>
    <row r="21" spans="1:4" x14ac:dyDescent="0.2">
      <c r="A21" s="8" t="s">
        <v>55</v>
      </c>
      <c r="B21" s="52">
        <f>B19+B20</f>
        <v>6739496</v>
      </c>
      <c r="C21" s="52">
        <f>C19+C20</f>
        <v>6244234</v>
      </c>
      <c r="D21" s="52">
        <f>D19+D20</f>
        <v>6196383</v>
      </c>
    </row>
    <row r="22" spans="1:4" x14ac:dyDescent="0.2">
      <c r="A22" s="15" t="s">
        <v>56</v>
      </c>
      <c r="B22" s="54">
        <f>B18+B21</f>
        <v>7031943</v>
      </c>
      <c r="C22" s="54">
        <f>C18+C21</f>
        <v>6565846</v>
      </c>
      <c r="D22" s="54">
        <f>D18+D21</f>
        <v>6444346</v>
      </c>
    </row>
    <row r="23" spans="1:4" x14ac:dyDescent="0.2">
      <c r="A23" s="7" t="s">
        <v>27</v>
      </c>
      <c r="B23" s="39">
        <v>0</v>
      </c>
      <c r="C23" s="40">
        <v>0</v>
      </c>
      <c r="D23" s="39">
        <v>454</v>
      </c>
    </row>
    <row r="24" spans="1:4" x14ac:dyDescent="0.2">
      <c r="A24" s="16" t="s">
        <v>2</v>
      </c>
      <c r="B24" s="39">
        <f>199718+272</f>
        <v>199990</v>
      </c>
      <c r="C24" s="40">
        <v>0</v>
      </c>
      <c r="D24" s="39">
        <v>0</v>
      </c>
    </row>
    <row r="25" spans="1:4" x14ac:dyDescent="0.2">
      <c r="A25" s="7" t="s">
        <v>26</v>
      </c>
      <c r="B25" s="51">
        <v>578429</v>
      </c>
      <c r="C25" s="52">
        <v>559814</v>
      </c>
      <c r="D25" s="51">
        <v>560853</v>
      </c>
    </row>
    <row r="26" spans="1:4" ht="13.5" customHeight="1" x14ac:dyDescent="0.2">
      <c r="A26" s="6" t="s">
        <v>25</v>
      </c>
      <c r="B26" s="51">
        <f>378425</f>
        <v>378425</v>
      </c>
      <c r="C26" s="52">
        <v>503198</v>
      </c>
      <c r="D26" s="51">
        <v>499908</v>
      </c>
    </row>
    <row r="27" spans="1:4" x14ac:dyDescent="0.2">
      <c r="A27" s="17" t="s">
        <v>20</v>
      </c>
      <c r="B27" s="63">
        <f>B13+B14+B15+B22+B23+B24+B25+B26</f>
        <v>12341623</v>
      </c>
      <c r="C27" s="63">
        <f>C13+C14+C15+C22+C23+C24+C25+C26</f>
        <v>12396886</v>
      </c>
      <c r="D27" s="63">
        <f>D13+D14+D15+D22+D23+D24+D25+D26</f>
        <v>12608531</v>
      </c>
    </row>
    <row r="28" spans="1:4" x14ac:dyDescent="0.2">
      <c r="A28" s="8"/>
      <c r="B28" s="64"/>
      <c r="C28" s="64"/>
      <c r="D28" s="64"/>
    </row>
    <row r="29" spans="1:4" x14ac:dyDescent="0.2">
      <c r="A29" s="13" t="s">
        <v>13</v>
      </c>
      <c r="B29" s="41"/>
      <c r="C29" s="41"/>
      <c r="D29" s="41"/>
    </row>
    <row r="30" spans="1:4" x14ac:dyDescent="0.2">
      <c r="A30" s="5" t="s">
        <v>19</v>
      </c>
      <c r="B30" s="51">
        <v>723365</v>
      </c>
      <c r="C30" s="55">
        <v>1170324</v>
      </c>
      <c r="D30" s="51">
        <v>995081</v>
      </c>
    </row>
    <row r="31" spans="1:4" x14ac:dyDescent="0.2">
      <c r="A31" s="6" t="s">
        <v>17</v>
      </c>
      <c r="B31" s="56">
        <v>8200872</v>
      </c>
      <c r="C31" s="52">
        <v>8068711</v>
      </c>
      <c r="D31" s="56">
        <v>8223197</v>
      </c>
    </row>
    <row r="32" spans="1:4" x14ac:dyDescent="0.2">
      <c r="A32" s="6" t="s">
        <v>18</v>
      </c>
      <c r="B32" s="51">
        <v>1458051</v>
      </c>
      <c r="C32" s="52">
        <v>1298324</v>
      </c>
      <c r="D32" s="51">
        <v>1455395</v>
      </c>
    </row>
    <row r="33" spans="1:4" x14ac:dyDescent="0.2">
      <c r="A33" s="6" t="s">
        <v>16</v>
      </c>
      <c r="B33" s="51">
        <v>870</v>
      </c>
      <c r="C33" s="57">
        <v>5170</v>
      </c>
      <c r="D33" s="51">
        <v>1350</v>
      </c>
    </row>
    <row r="34" spans="1:4" x14ac:dyDescent="0.2">
      <c r="A34" s="7" t="s">
        <v>3</v>
      </c>
      <c r="B34" s="51">
        <v>16155</v>
      </c>
      <c r="C34" s="52">
        <v>14766</v>
      </c>
      <c r="D34" s="51">
        <v>15555</v>
      </c>
    </row>
    <row r="35" spans="1:4" x14ac:dyDescent="0.2">
      <c r="A35" s="7" t="s">
        <v>15</v>
      </c>
      <c r="B35" s="57">
        <v>18169</v>
      </c>
      <c r="C35" s="57">
        <v>1390</v>
      </c>
      <c r="D35" s="58">
        <v>0</v>
      </c>
    </row>
    <row r="36" spans="1:4" x14ac:dyDescent="0.2">
      <c r="A36" s="7" t="s">
        <v>64</v>
      </c>
      <c r="B36" s="57">
        <v>0</v>
      </c>
      <c r="C36" s="57">
        <v>0</v>
      </c>
      <c r="D36" s="51">
        <v>110217</v>
      </c>
    </row>
    <row r="37" spans="1:4" x14ac:dyDescent="0.2">
      <c r="A37" s="14" t="s">
        <v>14</v>
      </c>
      <c r="B37" s="51">
        <v>325314</v>
      </c>
      <c r="C37" s="51">
        <v>452243</v>
      </c>
      <c r="D37" s="51">
        <v>293147</v>
      </c>
    </row>
    <row r="38" spans="1:4" x14ac:dyDescent="0.2">
      <c r="A38" s="17" t="s">
        <v>21</v>
      </c>
      <c r="B38" s="63">
        <f>SUM(B30:B37)</f>
        <v>10742796</v>
      </c>
      <c r="C38" s="63">
        <f>SUM(C30:C37)</f>
        <v>11010928</v>
      </c>
      <c r="D38" s="63">
        <f>SUM(D30:D37)</f>
        <v>11093942</v>
      </c>
    </row>
    <row r="39" spans="1:4" x14ac:dyDescent="0.2">
      <c r="A39" s="7"/>
      <c r="B39" s="42"/>
      <c r="C39" s="42"/>
      <c r="D39" s="42"/>
    </row>
    <row r="40" spans="1:4" ht="12.75" customHeight="1" x14ac:dyDescent="0.2">
      <c r="A40" s="13" t="s">
        <v>22</v>
      </c>
      <c r="B40" s="43"/>
      <c r="C40" s="43"/>
      <c r="D40" s="43"/>
    </row>
    <row r="41" spans="1:4" x14ac:dyDescent="0.2">
      <c r="A41" s="6" t="s">
        <v>4</v>
      </c>
      <c r="B41" s="51">
        <v>1301658</v>
      </c>
      <c r="C41" s="52">
        <v>1126356</v>
      </c>
      <c r="D41" s="51">
        <v>1301658</v>
      </c>
    </row>
    <row r="42" spans="1:4" x14ac:dyDescent="0.2">
      <c r="A42" s="6" t="s">
        <v>51</v>
      </c>
      <c r="B42" s="52"/>
      <c r="C42" s="52"/>
      <c r="D42" s="52"/>
    </row>
    <row r="43" spans="1:4" x14ac:dyDescent="0.2">
      <c r="A43" s="6" t="s">
        <v>5</v>
      </c>
      <c r="B43" s="51">
        <v>297169</v>
      </c>
      <c r="C43" s="52">
        <v>259602</v>
      </c>
      <c r="D43" s="51">
        <v>212931</v>
      </c>
    </row>
    <row r="44" spans="1:4" x14ac:dyDescent="0.2">
      <c r="A44" s="13" t="s">
        <v>23</v>
      </c>
      <c r="B44" s="65">
        <f>SUM(B41:B43)</f>
        <v>1598827</v>
      </c>
      <c r="C44" s="65">
        <f t="shared" ref="C44:D44" si="0">SUM(C41:C43)</f>
        <v>1385958</v>
      </c>
      <c r="D44" s="65">
        <f t="shared" si="0"/>
        <v>1514589</v>
      </c>
    </row>
    <row r="45" spans="1:4" x14ac:dyDescent="0.2">
      <c r="A45" s="8"/>
      <c r="B45" s="66"/>
      <c r="C45" s="66"/>
      <c r="D45" s="66"/>
    </row>
    <row r="46" spans="1:4" x14ac:dyDescent="0.2">
      <c r="A46" s="18" t="s">
        <v>24</v>
      </c>
      <c r="B46" s="65">
        <f>B38+B44</f>
        <v>12341623</v>
      </c>
      <c r="C46" s="65">
        <f>C38+C44</f>
        <v>12396886</v>
      </c>
      <c r="D46" s="65">
        <f>D38+D44</f>
        <v>12608531</v>
      </c>
    </row>
    <row r="47" spans="1:4" x14ac:dyDescent="0.2">
      <c r="A47" s="7"/>
    </row>
    <row r="48" spans="1:4" x14ac:dyDescent="0.2">
      <c r="A48" s="19"/>
      <c r="B48" s="9"/>
      <c r="C48" s="9"/>
      <c r="D48" s="9"/>
    </row>
    <row r="51" spans="1:4" x14ac:dyDescent="0.2">
      <c r="A51" s="20" t="s">
        <v>57</v>
      </c>
      <c r="B51" s="4"/>
      <c r="C51" s="20" t="s">
        <v>57</v>
      </c>
      <c r="D51" s="4"/>
    </row>
    <row r="52" spans="1:4" x14ac:dyDescent="0.2">
      <c r="A52" s="11" t="s">
        <v>58</v>
      </c>
      <c r="B52" s="3"/>
      <c r="C52" s="11" t="s">
        <v>70</v>
      </c>
      <c r="D52" s="3"/>
    </row>
    <row r="53" spans="1:4" x14ac:dyDescent="0.2">
      <c r="A53" s="11" t="s">
        <v>52</v>
      </c>
      <c r="B53" s="3"/>
      <c r="C53" s="11" t="s">
        <v>69</v>
      </c>
      <c r="D53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7" zoomScaleNormal="100" workbookViewId="0">
      <selection activeCell="F32" sqref="F32"/>
    </sheetView>
  </sheetViews>
  <sheetFormatPr defaultRowHeight="12.75" x14ac:dyDescent="0.2"/>
  <cols>
    <col min="1" max="1" width="43.42578125" style="36" customWidth="1"/>
    <col min="2" max="2" width="12" style="22" customWidth="1"/>
    <col min="3" max="3" width="12.140625" style="22" customWidth="1"/>
    <col min="4" max="4" width="11.28515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68</v>
      </c>
      <c r="B4" s="23"/>
      <c r="C4" s="23"/>
    </row>
    <row r="5" spans="1:3" x14ac:dyDescent="0.2">
      <c r="A5" s="27"/>
      <c r="B5" s="61"/>
      <c r="C5" s="61"/>
    </row>
    <row r="6" spans="1:3" x14ac:dyDescent="0.2">
      <c r="A6" s="12"/>
      <c r="B6" s="59" t="s">
        <v>66</v>
      </c>
      <c r="C6" s="59" t="s">
        <v>67</v>
      </c>
    </row>
    <row r="7" spans="1:3" x14ac:dyDescent="0.2">
      <c r="A7" s="12"/>
      <c r="B7" s="38" t="s">
        <v>12</v>
      </c>
      <c r="C7" s="38" t="s">
        <v>12</v>
      </c>
    </row>
    <row r="8" spans="1:3" x14ac:dyDescent="0.2">
      <c r="A8" s="28" t="s">
        <v>37</v>
      </c>
      <c r="B8" s="73">
        <v>723223</v>
      </c>
      <c r="C8" s="74">
        <v>692454</v>
      </c>
    </row>
    <row r="9" spans="1:3" x14ac:dyDescent="0.2">
      <c r="A9" s="28" t="s">
        <v>38</v>
      </c>
      <c r="B9" s="73">
        <v>-220336</v>
      </c>
      <c r="C9" s="74">
        <v>-252006</v>
      </c>
    </row>
    <row r="10" spans="1:3" x14ac:dyDescent="0.2">
      <c r="A10" s="8" t="s">
        <v>40</v>
      </c>
      <c r="B10" s="49">
        <f>SUM(B8:B9)</f>
        <v>502887</v>
      </c>
      <c r="C10" s="49">
        <f>SUM(C8:C9)</f>
        <v>440448</v>
      </c>
    </row>
    <row r="11" spans="1:3" x14ac:dyDescent="0.2">
      <c r="A11" s="7" t="s">
        <v>39</v>
      </c>
      <c r="B11" s="39">
        <v>34632</v>
      </c>
      <c r="C11" s="75">
        <v>-8035</v>
      </c>
    </row>
    <row r="12" spans="1:3" x14ac:dyDescent="0.2">
      <c r="A12" s="29" t="s">
        <v>6</v>
      </c>
      <c r="B12" s="69">
        <f>B10+B11</f>
        <v>537519</v>
      </c>
      <c r="C12" s="69">
        <f>C10+C11</f>
        <v>432413</v>
      </c>
    </row>
    <row r="13" spans="1:3" x14ac:dyDescent="0.2">
      <c r="A13" s="24"/>
      <c r="B13" s="45"/>
      <c r="C13" s="46"/>
    </row>
    <row r="14" spans="1:3" x14ac:dyDescent="0.2">
      <c r="A14" s="12" t="s">
        <v>41</v>
      </c>
      <c r="B14" s="73">
        <v>215094</v>
      </c>
      <c r="C14" s="76">
        <v>219442</v>
      </c>
    </row>
    <row r="15" spans="1:3" x14ac:dyDescent="0.2">
      <c r="A15" s="12" t="s">
        <v>42</v>
      </c>
      <c r="B15" s="39">
        <v>-34684</v>
      </c>
      <c r="C15" s="74">
        <v>-26370</v>
      </c>
    </row>
    <row r="16" spans="1:3" x14ac:dyDescent="0.2">
      <c r="A16" s="24" t="s">
        <v>50</v>
      </c>
      <c r="B16" s="39">
        <v>95312</v>
      </c>
      <c r="C16" s="74">
        <v>100755</v>
      </c>
    </row>
    <row r="17" spans="1:4" x14ac:dyDescent="0.2">
      <c r="A17" s="24" t="s">
        <v>7</v>
      </c>
      <c r="B17" s="39">
        <v>899</v>
      </c>
      <c r="C17" s="74">
        <v>3475</v>
      </c>
      <c r="D17" s="25"/>
    </row>
    <row r="18" spans="1:4" x14ac:dyDescent="0.2">
      <c r="A18" s="24" t="s">
        <v>60</v>
      </c>
      <c r="B18" s="77" t="s">
        <v>61</v>
      </c>
      <c r="C18" s="77" t="s">
        <v>61</v>
      </c>
      <c r="D18" s="25"/>
    </row>
    <row r="19" spans="1:4" x14ac:dyDescent="0.2">
      <c r="A19" s="29" t="s">
        <v>43</v>
      </c>
      <c r="B19" s="70">
        <f>SUM(B14:B17)</f>
        <v>276621</v>
      </c>
      <c r="C19" s="70">
        <f>SUM(C14:C17)</f>
        <v>297302</v>
      </c>
    </row>
    <row r="20" spans="1:4" x14ac:dyDescent="0.2">
      <c r="A20" s="24"/>
      <c r="B20" s="47"/>
      <c r="C20" s="48"/>
    </row>
    <row r="21" spans="1:4" x14ac:dyDescent="0.2">
      <c r="A21" s="24" t="s">
        <v>44</v>
      </c>
      <c r="B21" s="39">
        <f>B12+B19</f>
        <v>814140</v>
      </c>
      <c r="C21" s="48">
        <v>729715</v>
      </c>
    </row>
    <row r="22" spans="1:4" x14ac:dyDescent="0.2">
      <c r="A22" s="24" t="s">
        <v>45</v>
      </c>
      <c r="B22" s="39">
        <v>-701882</v>
      </c>
      <c r="C22" s="48">
        <v>-631174</v>
      </c>
    </row>
    <row r="23" spans="1:4" x14ac:dyDescent="0.2">
      <c r="A23" s="30" t="s">
        <v>48</v>
      </c>
      <c r="B23" s="49">
        <f>B21+B22</f>
        <v>112258</v>
      </c>
      <c r="C23" s="49">
        <f t="shared" ref="C23" si="0">C21+C22</f>
        <v>98541</v>
      </c>
    </row>
    <row r="24" spans="1:4" x14ac:dyDescent="0.2">
      <c r="A24" s="31"/>
      <c r="B24" s="49"/>
      <c r="C24" s="49"/>
    </row>
    <row r="25" spans="1:4" x14ac:dyDescent="0.2">
      <c r="A25" s="7" t="s">
        <v>46</v>
      </c>
      <c r="B25" s="39">
        <v>-18900</v>
      </c>
      <c r="C25" s="78">
        <v>-15537</v>
      </c>
    </row>
    <row r="26" spans="1:4" x14ac:dyDescent="0.2">
      <c r="A26" s="32"/>
      <c r="B26" s="49"/>
      <c r="C26" s="50"/>
    </row>
    <row r="27" spans="1:4" x14ac:dyDescent="0.2">
      <c r="A27" s="30" t="s">
        <v>47</v>
      </c>
      <c r="B27" s="69">
        <f>B23+B25</f>
        <v>93358</v>
      </c>
      <c r="C27" s="69">
        <f t="shared" ref="C27" si="1">C23+C25</f>
        <v>83004</v>
      </c>
    </row>
    <row r="28" spans="1:4" x14ac:dyDescent="0.2">
      <c r="A28" s="33"/>
      <c r="B28" s="69"/>
      <c r="C28" s="48"/>
    </row>
    <row r="29" spans="1:4" x14ac:dyDescent="0.2">
      <c r="A29" s="26" t="s">
        <v>8</v>
      </c>
      <c r="B29" s="79">
        <v>-9120</v>
      </c>
      <c r="C29" s="69">
        <v>-9820</v>
      </c>
    </row>
    <row r="30" spans="1:4" x14ac:dyDescent="0.2">
      <c r="A30" s="30" t="s">
        <v>9</v>
      </c>
      <c r="B30" s="71">
        <f>B29+B27</f>
        <v>84238</v>
      </c>
      <c r="C30" s="71">
        <f t="shared" ref="C30" si="2">C29+C27</f>
        <v>73184</v>
      </c>
    </row>
    <row r="31" spans="1:4" x14ac:dyDescent="0.2">
      <c r="A31" s="34"/>
      <c r="B31" s="71"/>
      <c r="C31" s="69"/>
    </row>
    <row r="32" spans="1:4" x14ac:dyDescent="0.2">
      <c r="A32" s="35" t="s">
        <v>49</v>
      </c>
      <c r="B32" s="71">
        <f>B30</f>
        <v>84238</v>
      </c>
      <c r="C32" s="71">
        <f>C30</f>
        <v>73184</v>
      </c>
    </row>
    <row r="33" spans="1:3" x14ac:dyDescent="0.2">
      <c r="A33" s="37" t="s">
        <v>10</v>
      </c>
      <c r="B33" s="72">
        <f>B32/260331650*1000</f>
        <v>0.32357955707652142</v>
      </c>
      <c r="C33" s="72">
        <f>C32/225271201*1000</f>
        <v>0.32487064336288596</v>
      </c>
    </row>
    <row r="34" spans="1:3" x14ac:dyDescent="0.2">
      <c r="B34" s="60"/>
      <c r="C34" s="60"/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70</v>
      </c>
    </row>
    <row r="38" spans="1:3" x14ac:dyDescent="0.2">
      <c r="A38" s="11" t="s">
        <v>52</v>
      </c>
      <c r="B38" s="11" t="s">
        <v>69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2019-08-15T10:54:27Z</dcterms:modified>
</cp:coreProperties>
</file>