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 activeTab="3"/>
  </bookViews>
  <sheets>
    <sheet name="BS" sheetId="3" r:id="rId1"/>
    <sheet name="PL" sheetId="6" r:id="rId2"/>
    <sheet name="CF" sheetId="12" r:id="rId3"/>
    <sheet name="CE" sheetId="13" r:id="rId4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E21" i="13" l="1"/>
  <c r="C21" i="13"/>
  <c r="D21" i="13"/>
  <c r="B21" i="13"/>
  <c r="E9" i="13"/>
  <c r="C15" i="13"/>
  <c r="D15" i="13"/>
  <c r="B15" i="13"/>
  <c r="E20" i="13"/>
  <c r="E19" i="13"/>
  <c r="E18" i="13"/>
  <c r="E17" i="13"/>
  <c r="C45" i="12"/>
  <c r="B45" i="12"/>
  <c r="C38" i="12"/>
  <c r="B38" i="12"/>
  <c r="C17" i="12"/>
  <c r="C30" i="12" s="1"/>
  <c r="C32" i="12" s="1"/>
  <c r="B17" i="12"/>
  <c r="B30" i="12" s="1"/>
  <c r="B32" i="12" s="1"/>
  <c r="B47" i="12" s="1"/>
  <c r="B49" i="12" s="1"/>
  <c r="E15" i="13" l="1"/>
  <c r="C47" i="12"/>
  <c r="C49" i="12" s="1"/>
  <c r="C32" i="6" l="1"/>
  <c r="B32" i="6"/>
  <c r="C41" i="3" l="1"/>
  <c r="D41" i="3"/>
  <c r="B41" i="3"/>
  <c r="C18" i="6" l="1"/>
  <c r="B18" i="6"/>
  <c r="C10" i="6"/>
  <c r="C12" i="6" s="1"/>
  <c r="B10" i="6"/>
  <c r="B12" i="6" s="1"/>
  <c r="D35" i="3"/>
  <c r="C35" i="3"/>
  <c r="B35" i="3"/>
  <c r="D19" i="3"/>
  <c r="C19" i="3"/>
  <c r="B19" i="3"/>
  <c r="D16" i="3"/>
  <c r="C16" i="3"/>
  <c r="B16" i="3"/>
  <c r="D11" i="3"/>
  <c r="C11" i="3"/>
  <c r="B11" i="3"/>
  <c r="C20" i="6" l="1"/>
  <c r="C22" i="6" s="1"/>
  <c r="C26" i="6" s="1"/>
  <c r="C29" i="6" s="1"/>
  <c r="C31" i="6" s="1"/>
  <c r="C43" i="3"/>
  <c r="B43" i="3"/>
  <c r="D43" i="3"/>
  <c r="B20" i="6"/>
  <c r="D20" i="3"/>
  <c r="B20" i="3"/>
  <c r="C20" i="3"/>
  <c r="B25" i="3" l="1"/>
  <c r="D25" i="3"/>
  <c r="B22" i="6"/>
  <c r="C25" i="3"/>
  <c r="B26" i="6" l="1"/>
  <c r="B29" i="6" l="1"/>
  <c r="B31" i="6" l="1"/>
</calcChain>
</file>

<file path=xl/sharedStrings.xml><?xml version="1.0" encoding="utf-8"?>
<sst xmlns="http://schemas.openxmlformats.org/spreadsheetml/2006/main" count="166" uniqueCount="110">
  <si>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</si>
  <si>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</si>
  <si>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</si>
  <si>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</si>
  <si>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</si>
  <si>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</si>
  <si>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</si>
  <si>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</si>
  <si>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</si>
  <si>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</si>
  <si>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</si>
  <si>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December 2016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</si>
  <si>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</si>
  <si>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</si>
  <si>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</si>
  <si>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</si>
  <si>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</si>
  <si>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</si>
  <si>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</si>
  <si>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</si>
  <si>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</si>
  <si>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</si>
  <si>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</si>
  <si>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</si>
  <si>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</si>
  <si>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</si>
  <si>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</si>
  <si>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</si>
  <si>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</si>
  <si>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</si>
  <si>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</si>
  <si>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</si>
  <si>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</si>
  <si>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</si>
  <si>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</si>
  <si>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</si>
  <si>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</si>
  <si>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</si>
  <si>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</si>
  <si>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</si>
  <si>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</si>
  <si>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</si>
  <si>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</si>
  <si>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</si>
  <si>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</si>
  <si>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</si>
  <si>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</si>
  <si>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</si>
  <si>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</si>
  <si>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</si>
  <si>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</si>
  <si>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</si>
  <si>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CASH FLOWS FROM OPERATING ACTIVITIES:</t>
  </si>
  <si>
    <t>Interest received</t>
  </si>
  <si>
    <t>Interest paid</t>
  </si>
  <si>
    <t>Fee and commission paid</t>
  </si>
  <si>
    <t>Net receipts from trading in foreign currencies</t>
  </si>
  <si>
    <t>Other income received</t>
  </si>
  <si>
    <t>Operating expenses paid</t>
  </si>
  <si>
    <t>Cash flows from operating activities before changes in net operating assets</t>
  </si>
  <si>
    <t>Income tax paid</t>
  </si>
  <si>
    <t>CASH FLOWS FROM INVESTING ACTIVITIES:</t>
  </si>
  <si>
    <t>Purchase of property and equipment</t>
  </si>
  <si>
    <t>Purchase of investments held-to-maturity</t>
  </si>
  <si>
    <t>Proceeds from redemption of investments held to maturity</t>
  </si>
  <si>
    <t>Net cash outflow from investing activities</t>
  </si>
  <si>
    <t>Repayment of other borrowed funds</t>
  </si>
  <si>
    <t>Dividends paid</t>
  </si>
  <si>
    <t>Net change in cash and cash equivalents</t>
  </si>
  <si>
    <t>Additional paid-in capital</t>
  </si>
  <si>
    <t>Total equity</t>
  </si>
  <si>
    <t>Issue of ordinary shares</t>
  </si>
  <si>
    <t>Dividends declared</t>
  </si>
  <si>
    <t>-</t>
  </si>
  <si>
    <t>Cash and cash equivalents, beginning of the year</t>
  </si>
  <si>
    <t>Cash and cash equivalents, end of the year</t>
  </si>
  <si>
    <t>In addition paid capital</t>
  </si>
  <si>
    <t>(Increase) decrease in operating assets:</t>
  </si>
  <si>
    <t>Net cash (outflow)/inflow from operating activities</t>
  </si>
  <si>
    <t>Net cash inflow/(outflow) from financing activities</t>
  </si>
  <si>
    <t>Effect of changes in foreign exchange rate fluctions on cash and cash equivalents</t>
  </si>
  <si>
    <t>Chairman of the Board</t>
  </si>
  <si>
    <t>Open Joint Stock Company "Commercial Bank KYRGYZSTAN"</t>
  </si>
  <si>
    <t>Statement of financial position</t>
  </si>
  <si>
    <t>As at 31 March 2017</t>
  </si>
  <si>
    <t>March 2017</t>
  </si>
  <si>
    <t>March 2016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</si>
  <si>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</si>
  <si>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</si>
  <si>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</si>
  <si>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</si>
  <si>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</si>
  <si>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</si>
  <si>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>For the period ended 31 March 2017</t>
  </si>
  <si>
    <t>Statement of Cash Flows</t>
  </si>
  <si>
    <t xml:space="preserve">Net receipts (payments) from financial instruments at fair value through profit and loss </t>
  </si>
  <si>
    <t>Changes in operating assets and liabilities:</t>
  </si>
  <si>
    <t xml:space="preserve"> - pledged under REPO-AGREEMENT</t>
  </si>
  <si>
    <t>Increase (decrease) in operating liabilities:</t>
  </si>
  <si>
    <t xml:space="preserve">Net cash (outflow)/inflow from operating activities before income tax </t>
  </si>
  <si>
    <t>Proceeds on sale of property and equipment</t>
  </si>
  <si>
    <t>CASH FLOWS FROM FINANCING ACTIVITIES:</t>
  </si>
  <si>
    <t>Proceeds from other borrowed funds</t>
  </si>
  <si>
    <t>Share purchase</t>
  </si>
  <si>
    <t xml:space="preserve">Statement of Changes in Equity </t>
  </si>
  <si>
    <t>Total comprehensive income fof the period</t>
  </si>
  <si>
    <t>Reinvestment of retained earnings to share capital and additional paid-in capital</t>
  </si>
  <si>
    <t>As at 31 December 2015</t>
  </si>
  <si>
    <t>As at 31 December 2016</t>
  </si>
  <si>
    <t>As at 31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</si>
</sst>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mmmm\ yyyy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134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0" fontId="10" fillId="0" borderId="0" xfId="0" applyFont="1" applyAlignment="1">
      <alignment horizontal="left" vertical="center"/>
    </xf>
    <xf numFmtId="0" fontId="8" fillId="0" borderId="0" xfId="13" applyFont="1" applyAlignment="1">
      <alignment horizontal="left" vertical="center"/>
    </xf>
    <xf numFmtId="0" fontId="8" fillId="0" borderId="0" xfId="0" applyFont="1"/>
    <xf numFmtId="0" fontId="10" fillId="0" borderId="0" xfId="13" applyFont="1" applyAlignment="1">
      <alignment horizontal="left" vertical="center"/>
    </xf>
    <xf numFmtId="0" fontId="10" fillId="0" borderId="0" xfId="13" applyFont="1" applyBorder="1" applyAlignment="1">
      <alignment horizontal="left" vertical="center"/>
    </xf>
    <xf numFmtId="0" fontId="10" fillId="0" borderId="0" xfId="13" applyFont="1" applyBorder="1" applyAlignment="1">
      <alignment horizontal="left" vertical="center" wrapText="1"/>
    </xf>
    <xf numFmtId="0" fontId="8" fillId="0" borderId="0" xfId="13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13" applyFont="1" applyBorder="1" applyAlignment="1">
      <alignment horizontal="left" vertical="center"/>
    </xf>
    <xf numFmtId="0" fontId="8" fillId="0" borderId="0" xfId="13" quotePrefix="1" applyFont="1" applyBorder="1" applyAlignment="1">
      <alignment horizontal="left" vertical="center" wrapText="1"/>
    </xf>
    <xf numFmtId="14" fontId="10" fillId="0" borderId="1" xfId="7" applyNumberFormat="1" applyFont="1" applyFill="1" applyBorder="1" applyAlignment="1">
      <alignment horizontal="center"/>
    </xf>
    <xf numFmtId="166" fontId="8" fillId="0" borderId="0" xfId="8" applyNumberFormat="1" applyFont="1" applyFill="1" applyAlignment="1">
      <alignment vertical="center"/>
    </xf>
    <xf numFmtId="166" fontId="8" fillId="0" borderId="0" xfId="8" applyNumberFormat="1" applyFont="1" applyFill="1" applyAlignment="1">
      <alignment horizontal="center"/>
    </xf>
    <xf numFmtId="166" fontId="8" fillId="0" borderId="0" xfId="8" applyNumberFormat="1" applyFont="1" applyFill="1" applyAlignment="1"/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/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0" fontId="8" fillId="0" borderId="0" xfId="9" applyFont="1"/>
    <xf numFmtId="0" fontId="8" fillId="0" borderId="0" xfId="9" applyFont="1" applyBorder="1"/>
    <xf numFmtId="14" fontId="10" fillId="0" borderId="0" xfId="7" applyNumberFormat="1" applyFont="1" applyFill="1" applyBorder="1" applyAlignment="1">
      <alignment horizontal="center" wrapText="1"/>
    </xf>
    <xf numFmtId="3" fontId="11" fillId="0" borderId="0" xfId="8" applyNumberFormat="1" applyFont="1" applyFill="1" applyAlignment="1">
      <alignment horizontal="right"/>
    </xf>
    <xf numFmtId="0" fontId="10" fillId="0" borderId="0" xfId="9" applyFont="1" applyAlignment="1">
      <alignment horizontal="left"/>
    </xf>
    <xf numFmtId="0" fontId="10" fillId="0" borderId="0" xfId="3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169" fontId="10" fillId="0" borderId="1" xfId="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3" applyFont="1" applyFill="1" applyBorder="1" applyAlignment="1">
      <alignment horizontal="left" vertical="center"/>
    </xf>
    <xf numFmtId="166" fontId="8" fillId="0" borderId="0" xfId="3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166" fontId="8" fillId="0" borderId="4" xfId="3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left" vertical="center"/>
    </xf>
    <xf numFmtId="166" fontId="8" fillId="0" borderId="0" xfId="12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left" vertical="center" wrapText="1"/>
    </xf>
    <xf numFmtId="0" fontId="8" fillId="0" borderId="0" xfId="9" applyFont="1" applyFill="1" applyBorder="1" applyAlignment="1">
      <alignment horizontal="right"/>
    </xf>
    <xf numFmtId="2" fontId="8" fillId="0" borderId="0" xfId="3" applyNumberFormat="1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/>
    </xf>
    <xf numFmtId="166" fontId="8" fillId="0" borderId="4" xfId="12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166" fontId="8" fillId="0" borderId="2" xfId="3" applyNumberFormat="1" applyFont="1" applyFill="1" applyBorder="1" applyAlignment="1">
      <alignment horizontal="right"/>
    </xf>
    <xf numFmtId="0" fontId="8" fillId="0" borderId="2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vertical="center" wrapText="1"/>
    </xf>
    <xf numFmtId="0" fontId="8" fillId="0" borderId="6" xfId="3" applyFont="1" applyFill="1" applyBorder="1" applyAlignment="1">
      <alignment vertical="center" wrapText="1"/>
    </xf>
    <xf numFmtId="166" fontId="8" fillId="0" borderId="6" xfId="3" applyNumberFormat="1" applyFont="1" applyFill="1" applyBorder="1" applyAlignment="1">
      <alignment horizontal="right"/>
    </xf>
    <xf numFmtId="0" fontId="8" fillId="0" borderId="4" xfId="3" applyFont="1" applyFill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166" fontId="10" fillId="0" borderId="5" xfId="3" applyNumberFormat="1" applyFont="1" applyFill="1" applyBorder="1" applyAlignment="1">
      <alignment horizontal="right"/>
    </xf>
    <xf numFmtId="0" fontId="10" fillId="0" borderId="0" xfId="13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9" fontId="10" fillId="0" borderId="1" xfId="9" applyNumberFormat="1" applyFont="1" applyBorder="1" applyAlignment="1">
      <alignment horizontal="center" vertical="center" wrapText="1"/>
    </xf>
    <xf numFmtId="3" fontId="8" fillId="0" borderId="0" xfId="13" applyNumberFormat="1" applyFont="1" applyBorder="1" applyAlignment="1">
      <alignment horizontal="right"/>
    </xf>
    <xf numFmtId="3" fontId="10" fillId="0" borderId="0" xfId="13" applyNumberFormat="1" applyFont="1" applyBorder="1" applyAlignment="1">
      <alignment horizontal="right"/>
    </xf>
    <xf numFmtId="166" fontId="8" fillId="0" borderId="0" xfId="8" applyNumberFormat="1" applyFont="1" applyFill="1" applyBorder="1" applyAlignment="1">
      <alignment horizontal="right"/>
    </xf>
    <xf numFmtId="0" fontId="8" fillId="0" borderId="4" xfId="13" quotePrefix="1" applyFont="1" applyBorder="1" applyAlignment="1">
      <alignment horizontal="left" vertical="center" wrapText="1"/>
    </xf>
    <xf numFmtId="166" fontId="8" fillId="0" borderId="4" xfId="8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3" fontId="10" fillId="0" borderId="5" xfId="13" applyNumberFormat="1" applyFont="1" applyBorder="1" applyAlignment="1">
      <alignment horizontal="right" vertical="center"/>
    </xf>
    <xf numFmtId="166" fontId="8" fillId="0" borderId="0" xfId="8" applyNumberFormat="1" applyFont="1" applyFill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166" fontId="8" fillId="0" borderId="4" xfId="8" applyNumberFormat="1" applyFont="1" applyFill="1" applyBorder="1" applyAlignment="1">
      <alignment horizontal="right" vertical="center"/>
    </xf>
    <xf numFmtId="166" fontId="10" fillId="0" borderId="5" xfId="8" applyNumberFormat="1" applyFont="1" applyFill="1" applyBorder="1" applyAlignment="1">
      <alignment horizontal="right" vertical="center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CAP" xfId="13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4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G21" sqref="G21"/>
    </sheetView>
  </sheetViews>
  <sheetFormatPr defaultRowHeight="12.75" x14ac:dyDescent="0.2"/>
  <cols>
    <col min="1" max="1" width="36.28515625" style="21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2" t="s">
        <v>82</v>
      </c>
    </row>
    <row r="2" spans="1:5" x14ac:dyDescent="0.2">
      <c r="A2" s="12"/>
    </row>
    <row r="3" spans="1:5" x14ac:dyDescent="0.2">
      <c r="A3" s="12" t="s">
        <v>83</v>
      </c>
    </row>
    <row r="4" spans="1:5" ht="12.75" customHeight="1" x14ac:dyDescent="0.2">
      <c r="A4" s="9" t="s">
        <v>84</v>
      </c>
      <c r="B4" s="2"/>
      <c r="C4" s="2"/>
      <c r="D4" s="2"/>
    </row>
    <row r="5" spans="1:5" s="11" customFormat="1" x14ac:dyDescent="0.2">
      <c r="A5" s="13"/>
      <c r="B5" s="88" t="s">
        <v>85</v>
      </c>
      <c r="C5" s="88" t="s">
        <v>86</v>
      </c>
      <c r="D5" s="88" t="s">
        <v>11</v>
      </c>
      <c r="E5" s="1"/>
    </row>
    <row r="6" spans="1:5" ht="13.5" thickBot="1" x14ac:dyDescent="0.25">
      <c r="A6" s="14"/>
      <c r="B6" s="50" t="s">
        <v>13</v>
      </c>
      <c r="C6" s="50" t="s">
        <v>13</v>
      </c>
      <c r="D6" s="50" t="s">
        <v>13</v>
      </c>
    </row>
    <row r="7" spans="1:5" x14ac:dyDescent="0.2">
      <c r="A7" s="9" t="s">
        <v>12</v>
      </c>
      <c r="B7" s="71"/>
      <c r="C7" s="71"/>
      <c r="D7" s="71"/>
    </row>
    <row r="8" spans="1:5" x14ac:dyDescent="0.2">
      <c r="A8" s="8" t="s">
        <v>35</v>
      </c>
      <c r="B8" s="72">
        <v>1033258</v>
      </c>
      <c r="C8" s="72">
        <v>1965789</v>
      </c>
      <c r="D8" s="72">
        <v>1413645</v>
      </c>
    </row>
    <row r="9" spans="1:5" x14ac:dyDescent="0.2">
      <c r="A9" s="15" t="s">
        <v>0</v>
      </c>
      <c r="B9" s="72">
        <v>1107728</v>
      </c>
      <c r="C9" s="72">
        <v>714348</v>
      </c>
      <c r="D9" s="72">
        <v>1592040</v>
      </c>
    </row>
    <row r="10" spans="1:5" x14ac:dyDescent="0.2">
      <c r="A10" s="15" t="s">
        <v>34</v>
      </c>
      <c r="B10" s="72">
        <v>383022</v>
      </c>
      <c r="C10" s="72">
        <v>1316325</v>
      </c>
      <c r="D10" s="72">
        <v>549428</v>
      </c>
    </row>
    <row r="11" spans="1:5" x14ac:dyDescent="0.2">
      <c r="A11" s="9" t="s">
        <v>29</v>
      </c>
      <c r="B11" s="73">
        <f>B8+B9+B10</f>
        <v>2524008</v>
      </c>
      <c r="C11" s="73">
        <f>C8+C9+C10</f>
        <v>3996462</v>
      </c>
      <c r="D11" s="73">
        <f>D8+D9+D10</f>
        <v>3555113</v>
      </c>
    </row>
    <row r="12" spans="1:5" s="4" customFormat="1" x14ac:dyDescent="0.2">
      <c r="A12" s="8" t="s">
        <v>1</v>
      </c>
      <c r="B12" s="89">
        <v>1124101</v>
      </c>
      <c r="C12" s="89">
        <v>492725</v>
      </c>
      <c r="D12" s="89">
        <v>802697</v>
      </c>
      <c r="E12" s="1"/>
    </row>
    <row r="13" spans="1:5" s="4" customFormat="1" x14ac:dyDescent="0.2">
      <c r="A13" s="8" t="s">
        <v>32</v>
      </c>
      <c r="B13" s="72">
        <v>246835</v>
      </c>
      <c r="C13" s="72">
        <v>452630</v>
      </c>
      <c r="D13" s="72">
        <v>469332</v>
      </c>
      <c r="E13" s="1"/>
    </row>
    <row r="14" spans="1:5" x14ac:dyDescent="0.2">
      <c r="A14" s="8" t="s">
        <v>33</v>
      </c>
      <c r="B14" s="72">
        <v>166217</v>
      </c>
      <c r="C14" s="72">
        <v>398592</v>
      </c>
      <c r="D14" s="72">
        <v>241466</v>
      </c>
    </row>
    <row r="15" spans="1:5" x14ac:dyDescent="0.2">
      <c r="A15" s="8" t="s">
        <v>31</v>
      </c>
      <c r="B15" s="74">
        <v>-292</v>
      </c>
      <c r="C15" s="74">
        <v>-898</v>
      </c>
      <c r="D15" s="74">
        <v>-402</v>
      </c>
    </row>
    <row r="16" spans="1:5" x14ac:dyDescent="0.2">
      <c r="A16" s="9" t="s">
        <v>36</v>
      </c>
      <c r="B16" s="73">
        <f>B14+B15</f>
        <v>165925</v>
      </c>
      <c r="C16" s="73">
        <f>C14+C15</f>
        <v>397694</v>
      </c>
      <c r="D16" s="73">
        <f>D14+D15</f>
        <v>241064</v>
      </c>
    </row>
    <row r="17" spans="1:4" x14ac:dyDescent="0.2">
      <c r="A17" s="8" t="s">
        <v>30</v>
      </c>
      <c r="B17" s="72">
        <v>6693042</v>
      </c>
      <c r="C17" s="72">
        <v>5158433</v>
      </c>
      <c r="D17" s="72">
        <v>6390087</v>
      </c>
    </row>
    <row r="18" spans="1:4" x14ac:dyDescent="0.2">
      <c r="A18" s="8" t="s">
        <v>31</v>
      </c>
      <c r="B18" s="74">
        <v>-452670</v>
      </c>
      <c r="C18" s="74">
        <v>-350766</v>
      </c>
      <c r="D18" s="74">
        <v>-412992</v>
      </c>
    </row>
    <row r="19" spans="1:4" x14ac:dyDescent="0.2">
      <c r="A19" s="9" t="s">
        <v>87</v>
      </c>
      <c r="B19" s="75">
        <f>B17+B18</f>
        <v>6240372</v>
      </c>
      <c r="C19" s="75">
        <f>C17+C18</f>
        <v>4807667</v>
      </c>
      <c r="D19" s="75">
        <f>D17+D18</f>
        <v>5977095</v>
      </c>
    </row>
    <row r="20" spans="1:4" x14ac:dyDescent="0.2">
      <c r="A20" s="16" t="s">
        <v>88</v>
      </c>
      <c r="B20" s="73">
        <f>B16+B19</f>
        <v>6406297</v>
      </c>
      <c r="C20" s="73">
        <f>C16+C19</f>
        <v>5205361</v>
      </c>
      <c r="D20" s="73">
        <f>D16+D19</f>
        <v>6218159</v>
      </c>
    </row>
    <row r="21" spans="1:4" x14ac:dyDescent="0.2">
      <c r="A21" s="8" t="s">
        <v>28</v>
      </c>
      <c r="B21" s="74">
        <v>240</v>
      </c>
      <c r="C21" s="74"/>
      <c r="D21" s="74"/>
    </row>
    <row r="22" spans="1:4" x14ac:dyDescent="0.2">
      <c r="A22" s="17" t="s">
        <v>2</v>
      </c>
      <c r="B22" s="72"/>
      <c r="C22" s="72"/>
      <c r="D22" s="72">
        <v>0</v>
      </c>
    </row>
    <row r="23" spans="1:4" x14ac:dyDescent="0.2">
      <c r="A23" s="8" t="s">
        <v>27</v>
      </c>
      <c r="B23" s="72">
        <v>489661</v>
      </c>
      <c r="C23" s="72">
        <v>478986</v>
      </c>
      <c r="D23" s="72">
        <v>495997</v>
      </c>
    </row>
    <row r="24" spans="1:4" ht="13.5" customHeight="1" x14ac:dyDescent="0.2">
      <c r="A24" s="7" t="s">
        <v>26</v>
      </c>
      <c r="B24" s="72">
        <v>451309</v>
      </c>
      <c r="C24" s="72">
        <v>211645</v>
      </c>
      <c r="D24" s="72">
        <v>238937</v>
      </c>
    </row>
    <row r="25" spans="1:4" ht="13.5" thickBot="1" x14ac:dyDescent="0.25">
      <c r="A25" s="18" t="s">
        <v>21</v>
      </c>
      <c r="B25" s="76">
        <f>B11+B12+B13+B20+B21+B22+B23+B24</f>
        <v>11242451</v>
      </c>
      <c r="C25" s="76">
        <f>C11+C12+C13+C20+C21+C22+C23+C24</f>
        <v>10837809</v>
      </c>
      <c r="D25" s="76">
        <f>D11+D12+D13+D20+D21+D22+D23+D24</f>
        <v>11780235</v>
      </c>
    </row>
    <row r="26" spans="1:4" ht="13.5" thickTop="1" x14ac:dyDescent="0.2">
      <c r="A26" s="9"/>
      <c r="B26" s="77"/>
      <c r="C26" s="77"/>
      <c r="D26" s="77"/>
    </row>
    <row r="27" spans="1:4" x14ac:dyDescent="0.2">
      <c r="A27" s="14" t="s">
        <v>14</v>
      </c>
      <c r="B27" s="78"/>
      <c r="C27" s="78"/>
      <c r="D27" s="78"/>
    </row>
    <row r="28" spans="1:4" x14ac:dyDescent="0.2">
      <c r="A28" s="6" t="s">
        <v>20</v>
      </c>
      <c r="B28" s="72">
        <v>454131</v>
      </c>
      <c r="C28" s="72">
        <v>1492265</v>
      </c>
      <c r="D28" s="72">
        <v>819791</v>
      </c>
    </row>
    <row r="29" spans="1:4" x14ac:dyDescent="0.2">
      <c r="A29" s="7" t="s">
        <v>18</v>
      </c>
      <c r="B29" s="72">
        <v>8297091</v>
      </c>
      <c r="C29" s="72">
        <v>7724103</v>
      </c>
      <c r="D29" s="72">
        <v>8637049</v>
      </c>
    </row>
    <row r="30" spans="1:4" x14ac:dyDescent="0.2">
      <c r="A30" s="7" t="s">
        <v>19</v>
      </c>
      <c r="B30" s="72">
        <v>1063128</v>
      </c>
      <c r="C30" s="72">
        <v>347713</v>
      </c>
      <c r="D30" s="72">
        <v>1010549</v>
      </c>
    </row>
    <row r="31" spans="1:4" x14ac:dyDescent="0.2">
      <c r="A31" s="7" t="s">
        <v>17</v>
      </c>
      <c r="B31" s="72">
        <v>1830</v>
      </c>
      <c r="C31" s="72"/>
      <c r="D31" s="72">
        <v>550</v>
      </c>
    </row>
    <row r="32" spans="1:4" x14ac:dyDescent="0.2">
      <c r="A32" s="8" t="s">
        <v>3</v>
      </c>
      <c r="B32" s="72">
        <v>7300</v>
      </c>
      <c r="C32" s="72">
        <v>4020</v>
      </c>
      <c r="D32" s="72">
        <v>6000</v>
      </c>
    </row>
    <row r="33" spans="1:4" x14ac:dyDescent="0.2">
      <c r="A33" s="8" t="s">
        <v>16</v>
      </c>
      <c r="B33" s="72">
        <v>4185</v>
      </c>
      <c r="C33" s="72"/>
      <c r="D33" s="72">
        <v>5905</v>
      </c>
    </row>
    <row r="34" spans="1:4" x14ac:dyDescent="0.2">
      <c r="A34" s="15" t="s">
        <v>15</v>
      </c>
      <c r="B34" s="72">
        <v>264671</v>
      </c>
      <c r="C34" s="72">
        <v>177344</v>
      </c>
      <c r="D34" s="72">
        <v>163229</v>
      </c>
    </row>
    <row r="35" spans="1:4" x14ac:dyDescent="0.2">
      <c r="A35" s="18" t="s">
        <v>22</v>
      </c>
      <c r="B35" s="79">
        <f>SUM(B28:B34)</f>
        <v>10092336</v>
      </c>
      <c r="C35" s="79">
        <f>SUM(C28:C34)</f>
        <v>9745445</v>
      </c>
      <c r="D35" s="79">
        <f>SUM(D28:D34)</f>
        <v>10643073</v>
      </c>
    </row>
    <row r="36" spans="1:4" x14ac:dyDescent="0.2">
      <c r="A36" s="8"/>
      <c r="B36" s="3"/>
      <c r="C36" s="3"/>
      <c r="D36" s="3"/>
    </row>
    <row r="37" spans="1:4" ht="12.75" customHeight="1" x14ac:dyDescent="0.2">
      <c r="A37" s="14" t="s">
        <v>23</v>
      </c>
      <c r="B37" s="80"/>
      <c r="C37" s="80"/>
      <c r="D37" s="80"/>
    </row>
    <row r="38" spans="1:4" x14ac:dyDescent="0.2">
      <c r="A38" s="7" t="s">
        <v>4</v>
      </c>
      <c r="B38" s="72">
        <v>1080814</v>
      </c>
      <c r="C38" s="72">
        <v>921310</v>
      </c>
      <c r="D38" s="72">
        <v>1080814</v>
      </c>
    </row>
    <row r="39" spans="1:4" x14ac:dyDescent="0.2">
      <c r="A39" s="7" t="s">
        <v>76</v>
      </c>
      <c r="B39" s="81"/>
      <c r="C39" s="81">
        <v>72573</v>
      </c>
      <c r="D39" s="81"/>
    </row>
    <row r="40" spans="1:4" x14ac:dyDescent="0.2">
      <c r="A40" s="7" t="s">
        <v>5</v>
      </c>
      <c r="B40" s="82">
        <v>69301</v>
      </c>
      <c r="C40" s="82">
        <v>98481</v>
      </c>
      <c r="D40" s="82">
        <v>56348</v>
      </c>
    </row>
    <row r="41" spans="1:4" x14ac:dyDescent="0.2">
      <c r="A41" s="14" t="s">
        <v>24</v>
      </c>
      <c r="B41" s="83">
        <f>SUM(B38:B40)</f>
        <v>1150115</v>
      </c>
      <c r="C41" s="83">
        <f t="shared" ref="C41:D41" si="0">SUM(C38:C40)</f>
        <v>1092364</v>
      </c>
      <c r="D41" s="83">
        <f t="shared" si="0"/>
        <v>1137162</v>
      </c>
    </row>
    <row r="42" spans="1:4" x14ac:dyDescent="0.2">
      <c r="A42" s="9"/>
      <c r="B42" s="84"/>
      <c r="C42" s="84"/>
      <c r="D42" s="84"/>
    </row>
    <row r="43" spans="1:4" ht="13.5" thickBot="1" x14ac:dyDescent="0.25">
      <c r="A43" s="19" t="s">
        <v>25</v>
      </c>
      <c r="B43" s="85">
        <f>B35+B41</f>
        <v>11242451</v>
      </c>
      <c r="C43" s="85">
        <f>C35+C41</f>
        <v>10837809</v>
      </c>
      <c r="D43" s="85">
        <f>D35+D41</f>
        <v>11780235</v>
      </c>
    </row>
    <row r="44" spans="1:4" ht="13.5" thickTop="1" x14ac:dyDescent="0.2">
      <c r="A44" s="8"/>
    </row>
    <row r="45" spans="1:4" x14ac:dyDescent="0.2">
      <c r="A45" s="20"/>
      <c r="B45" s="10"/>
      <c r="C45" s="10"/>
      <c r="D45" s="10"/>
    </row>
    <row r="48" spans="1:4" x14ac:dyDescent="0.2">
      <c r="A48" s="21" t="s">
        <v>89</v>
      </c>
      <c r="B48" s="5"/>
      <c r="C48" s="21" t="s">
        <v>89</v>
      </c>
      <c r="D48" s="5"/>
    </row>
    <row r="49" spans="1:4" x14ac:dyDescent="0.2">
      <c r="A49" s="12" t="s">
        <v>90</v>
      </c>
      <c r="B49" s="4"/>
      <c r="C49" s="12" t="s">
        <v>91</v>
      </c>
      <c r="D49" s="4"/>
    </row>
    <row r="50" spans="1:4" x14ac:dyDescent="0.2">
      <c r="A50" s="12" t="s">
        <v>81</v>
      </c>
      <c r="B50" s="4"/>
      <c r="C50" s="12" t="s">
        <v>92</v>
      </c>
      <c r="D50" s="4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A8" sqref="A8"/>
    </sheetView>
  </sheetViews>
  <sheetFormatPr defaultRowHeight="12.75" x14ac:dyDescent="0.2"/>
  <cols>
    <col min="1" max="1" width="43.42578125" style="37" customWidth="1"/>
    <col min="2" max="2" width="12" style="23" customWidth="1"/>
    <col min="3" max="3" width="12.140625" style="23" customWidth="1"/>
    <col min="4" max="4" width="2.42578125" style="23" customWidth="1"/>
    <col min="5" max="6" width="9.140625" style="23"/>
    <col min="7" max="7" width="24.5703125" style="23" customWidth="1"/>
    <col min="8" max="16384" width="9.140625" style="23"/>
  </cols>
  <sheetData>
    <row r="1" spans="1:3" x14ac:dyDescent="0.2">
      <c r="A1" s="12" t="s">
        <v>82</v>
      </c>
    </row>
    <row r="2" spans="1:3" x14ac:dyDescent="0.2">
      <c r="A2" s="12"/>
    </row>
    <row r="3" spans="1:3" x14ac:dyDescent="0.2">
      <c r="A3" s="12" t="s">
        <v>37</v>
      </c>
      <c r="B3" s="22"/>
      <c r="C3" s="22"/>
    </row>
    <row r="4" spans="1:3" x14ac:dyDescent="0.2">
      <c r="A4" s="9" t="s">
        <v>93</v>
      </c>
      <c r="B4" s="24"/>
      <c r="C4" s="24"/>
    </row>
    <row r="5" spans="1:3" x14ac:dyDescent="0.2">
      <c r="A5" s="28"/>
      <c r="B5" s="24"/>
      <c r="C5" s="24"/>
    </row>
    <row r="6" spans="1:3" x14ac:dyDescent="0.2">
      <c r="A6" s="13"/>
      <c r="B6" s="88" t="s">
        <v>85</v>
      </c>
      <c r="C6" s="88" t="s">
        <v>86</v>
      </c>
    </row>
    <row r="7" spans="1:3" ht="13.5" thickBot="1" x14ac:dyDescent="0.25">
      <c r="A7" s="13"/>
      <c r="B7" s="50" t="s">
        <v>13</v>
      </c>
      <c r="C7" s="50" t="s">
        <v>13</v>
      </c>
    </row>
    <row r="8" spans="1:3" x14ac:dyDescent="0.2">
      <c r="A8" s="29" t="s">
        <v>38</v>
      </c>
      <c r="B8" s="51">
        <v>308218</v>
      </c>
      <c r="C8" s="52">
        <v>287201</v>
      </c>
    </row>
    <row r="9" spans="1:3" x14ac:dyDescent="0.2">
      <c r="A9" s="29" t="s">
        <v>39</v>
      </c>
      <c r="B9" s="51">
        <v>-118190</v>
      </c>
      <c r="C9" s="53">
        <v>-183150</v>
      </c>
    </row>
    <row r="10" spans="1:3" x14ac:dyDescent="0.2">
      <c r="A10" s="9" t="s">
        <v>41</v>
      </c>
      <c r="B10" s="54">
        <f>SUM(B8:B9)</f>
        <v>190028</v>
      </c>
      <c r="C10" s="54">
        <f>SUM(C8:C9)</f>
        <v>104051</v>
      </c>
    </row>
    <row r="11" spans="1:3" x14ac:dyDescent="0.2">
      <c r="A11" s="8" t="s">
        <v>40</v>
      </c>
      <c r="B11" s="51">
        <v>-41821</v>
      </c>
      <c r="C11" s="55">
        <v>-11617</v>
      </c>
    </row>
    <row r="12" spans="1:3" x14ac:dyDescent="0.2">
      <c r="A12" s="30" t="s">
        <v>6</v>
      </c>
      <c r="B12" s="56">
        <f>B10+B11</f>
        <v>148207</v>
      </c>
      <c r="C12" s="56">
        <f>C10+C11</f>
        <v>92434</v>
      </c>
    </row>
    <row r="13" spans="1:3" x14ac:dyDescent="0.2">
      <c r="A13" s="25"/>
      <c r="C13" s="57"/>
    </row>
    <row r="14" spans="1:3" x14ac:dyDescent="0.2">
      <c r="A14" s="13" t="s">
        <v>42</v>
      </c>
      <c r="B14" s="58">
        <v>68899</v>
      </c>
      <c r="C14" s="53">
        <v>59455</v>
      </c>
    </row>
    <row r="15" spans="1:3" x14ac:dyDescent="0.2">
      <c r="A15" s="13" t="s">
        <v>43</v>
      </c>
      <c r="B15" s="51">
        <v>-12041</v>
      </c>
      <c r="C15" s="59">
        <v>-6571</v>
      </c>
    </row>
    <row r="16" spans="1:3" x14ac:dyDescent="0.2">
      <c r="A16" s="25" t="s">
        <v>51</v>
      </c>
      <c r="B16" s="51">
        <v>29503</v>
      </c>
      <c r="C16" s="59">
        <v>37446</v>
      </c>
    </row>
    <row r="17" spans="1:4" x14ac:dyDescent="0.2">
      <c r="A17" s="25" t="s">
        <v>7</v>
      </c>
      <c r="B17" s="51">
        <v>-4046</v>
      </c>
      <c r="C17" s="59">
        <v>459</v>
      </c>
      <c r="D17" s="26"/>
    </row>
    <row r="18" spans="1:4" x14ac:dyDescent="0.2">
      <c r="A18" s="30" t="s">
        <v>44</v>
      </c>
      <c r="B18" s="60">
        <f>SUM(B14:B17)</f>
        <v>82315</v>
      </c>
      <c r="C18" s="60">
        <f>SUM(C14:C17)</f>
        <v>90789</v>
      </c>
    </row>
    <row r="19" spans="1:4" x14ac:dyDescent="0.2">
      <c r="A19" s="25"/>
      <c r="B19" s="61"/>
      <c r="C19" s="51"/>
    </row>
    <row r="20" spans="1:4" x14ac:dyDescent="0.2">
      <c r="A20" s="25" t="s">
        <v>45</v>
      </c>
      <c r="B20" s="51">
        <f>B12+B18</f>
        <v>230522</v>
      </c>
      <c r="C20" s="51">
        <f>C12+C18</f>
        <v>183223</v>
      </c>
    </row>
    <row r="21" spans="1:4" x14ac:dyDescent="0.2">
      <c r="A21" s="25" t="s">
        <v>46</v>
      </c>
      <c r="B21" s="51">
        <v>-211418</v>
      </c>
      <c r="C21" s="59">
        <v>-187504</v>
      </c>
    </row>
    <row r="22" spans="1:4" ht="13.5" thickBot="1" x14ac:dyDescent="0.25">
      <c r="A22" s="31" t="s">
        <v>49</v>
      </c>
      <c r="B22" s="62">
        <f>B20+B21</f>
        <v>19104</v>
      </c>
      <c r="C22" s="62">
        <f t="shared" ref="C22" si="0">C20+C21</f>
        <v>-4281</v>
      </c>
    </row>
    <row r="23" spans="1:4" ht="13.5" thickTop="1" x14ac:dyDescent="0.2">
      <c r="A23" s="32"/>
      <c r="B23" s="63"/>
      <c r="C23" s="63"/>
    </row>
    <row r="24" spans="1:4" x14ac:dyDescent="0.2">
      <c r="A24" s="8" t="s">
        <v>47</v>
      </c>
      <c r="B24" s="55">
        <v>-3571</v>
      </c>
      <c r="C24" s="55">
        <v>4408</v>
      </c>
    </row>
    <row r="25" spans="1:4" x14ac:dyDescent="0.2">
      <c r="A25" s="33"/>
      <c r="B25" s="55"/>
      <c r="C25" s="64"/>
    </row>
    <row r="26" spans="1:4" ht="13.5" thickBot="1" x14ac:dyDescent="0.25">
      <c r="A26" s="31" t="s">
        <v>48</v>
      </c>
      <c r="B26" s="65">
        <f>B22+B24</f>
        <v>15533</v>
      </c>
      <c r="C26" s="65">
        <f t="shared" ref="C26" si="1">C22+C24</f>
        <v>127</v>
      </c>
    </row>
    <row r="27" spans="1:4" ht="13.5" thickTop="1" x14ac:dyDescent="0.2">
      <c r="A27" s="34"/>
      <c r="B27" s="66"/>
      <c r="C27" s="51"/>
    </row>
    <row r="28" spans="1:4" x14ac:dyDescent="0.2">
      <c r="A28" s="27" t="s">
        <v>8</v>
      </c>
      <c r="B28" s="67">
        <v>-2580</v>
      </c>
      <c r="C28" s="67"/>
    </row>
    <row r="29" spans="1:4" ht="13.5" thickBot="1" x14ac:dyDescent="0.25">
      <c r="A29" s="31" t="s">
        <v>9</v>
      </c>
      <c r="B29" s="68">
        <f>B28+B26</f>
        <v>12953</v>
      </c>
      <c r="C29" s="68">
        <f t="shared" ref="C29" si="2">C28+C26</f>
        <v>127</v>
      </c>
    </row>
    <row r="30" spans="1:4" ht="13.5" thickTop="1" x14ac:dyDescent="0.2">
      <c r="A30" s="35"/>
      <c r="B30" s="69"/>
      <c r="C30" s="66"/>
    </row>
    <row r="31" spans="1:4" ht="13.5" thickBot="1" x14ac:dyDescent="0.25">
      <c r="A31" s="36" t="s">
        <v>50</v>
      </c>
      <c r="B31" s="68">
        <f>B29</f>
        <v>12953</v>
      </c>
      <c r="C31" s="68">
        <f>C29</f>
        <v>127</v>
      </c>
    </row>
    <row r="32" spans="1:4" ht="13.5" thickTop="1" x14ac:dyDescent="0.2">
      <c r="A32" s="38" t="s">
        <v>10</v>
      </c>
      <c r="B32" s="70">
        <f>B31/216162885*1000</f>
        <v>5.9922405273227175E-2</v>
      </c>
      <c r="C32" s="70">
        <f>C31/184262051*1000</f>
        <v>6.8923578843697983E-4</v>
      </c>
    </row>
    <row r="35" spans="1:2" x14ac:dyDescent="0.2">
      <c r="A35" s="21" t="s">
        <v>89</v>
      </c>
      <c r="B35" s="21" t="s">
        <v>89</v>
      </c>
    </row>
    <row r="36" spans="1:2" x14ac:dyDescent="0.2">
      <c r="A36" s="12" t="s">
        <v>90</v>
      </c>
      <c r="B36" s="12" t="s">
        <v>91</v>
      </c>
    </row>
    <row r="37" spans="1:2" x14ac:dyDescent="0.2">
      <c r="A37" s="12" t="s">
        <v>81</v>
      </c>
      <c r="B37" s="12" t="s">
        <v>92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16" workbookViewId="0">
      <selection activeCell="B50" sqref="B50"/>
    </sheetView>
  </sheetViews>
  <sheetFormatPr defaultRowHeight="12.75" x14ac:dyDescent="0.2"/>
  <cols>
    <col min="1" max="1" width="56.28515625" style="41" bestFit="1" customWidth="1"/>
    <col min="2" max="2" width="16" style="41" customWidth="1"/>
    <col min="3" max="3" width="18" style="41" customWidth="1"/>
    <col min="4" max="16384" width="9.140625" style="41"/>
  </cols>
  <sheetData>
    <row r="1" spans="1:3" x14ac:dyDescent="0.2">
      <c r="A1" s="12" t="s">
        <v>82</v>
      </c>
      <c r="B1" s="86"/>
      <c r="C1" s="86"/>
    </row>
    <row r="2" spans="1:3" x14ac:dyDescent="0.2">
      <c r="A2" s="12"/>
      <c r="B2" s="86"/>
      <c r="C2" s="86"/>
    </row>
    <row r="3" spans="1:3" x14ac:dyDescent="0.2">
      <c r="A3" s="90" t="s">
        <v>94</v>
      </c>
      <c r="B3" s="86"/>
      <c r="C3" s="86"/>
    </row>
    <row r="4" spans="1:3" x14ac:dyDescent="0.2">
      <c r="A4" s="90" t="s">
        <v>93</v>
      </c>
      <c r="B4" s="87"/>
      <c r="C4" s="87"/>
    </row>
    <row r="5" spans="1:3" x14ac:dyDescent="0.2">
      <c r="A5" s="86"/>
      <c r="B5" s="87"/>
      <c r="C5" s="87"/>
    </row>
    <row r="6" spans="1:3" x14ac:dyDescent="0.2">
      <c r="A6" s="91"/>
      <c r="B6" s="92" t="s">
        <v>85</v>
      </c>
      <c r="C6" s="92" t="s">
        <v>86</v>
      </c>
    </row>
    <row r="7" spans="1:3" ht="13.5" thickBot="1" x14ac:dyDescent="0.25">
      <c r="A7" s="93"/>
      <c r="B7" s="94" t="s">
        <v>13</v>
      </c>
      <c r="C7" s="95" t="s">
        <v>13</v>
      </c>
    </row>
    <row r="8" spans="1:3" x14ac:dyDescent="0.2">
      <c r="A8" s="96" t="s">
        <v>52</v>
      </c>
      <c r="B8" s="97"/>
      <c r="C8" s="97"/>
    </row>
    <row r="9" spans="1:3" x14ac:dyDescent="0.2">
      <c r="A9" s="98" t="s">
        <v>53</v>
      </c>
      <c r="B9" s="99">
        <v>326710</v>
      </c>
      <c r="C9" s="99">
        <v>294942</v>
      </c>
    </row>
    <row r="10" spans="1:3" x14ac:dyDescent="0.2">
      <c r="A10" s="98" t="s">
        <v>54</v>
      </c>
      <c r="B10" s="99">
        <v>-113255</v>
      </c>
      <c r="C10" s="99">
        <v>-182465</v>
      </c>
    </row>
    <row r="11" spans="1:3" x14ac:dyDescent="0.2">
      <c r="A11" s="98" t="s">
        <v>42</v>
      </c>
      <c r="B11" s="99">
        <v>74564</v>
      </c>
      <c r="C11" s="99">
        <v>57466</v>
      </c>
    </row>
    <row r="12" spans="1:3" x14ac:dyDescent="0.2">
      <c r="A12" s="98" t="s">
        <v>55</v>
      </c>
      <c r="B12" s="99">
        <v>-12041</v>
      </c>
      <c r="C12" s="99">
        <v>-6523</v>
      </c>
    </row>
    <row r="13" spans="1:3" x14ac:dyDescent="0.2">
      <c r="A13" s="98" t="s">
        <v>56</v>
      </c>
      <c r="B13" s="99">
        <v>31402</v>
      </c>
      <c r="C13" s="99">
        <v>37062</v>
      </c>
    </row>
    <row r="14" spans="1:3" ht="25.5" x14ac:dyDescent="0.2">
      <c r="A14" s="100" t="s">
        <v>95</v>
      </c>
      <c r="B14" s="99">
        <v>0</v>
      </c>
      <c r="C14" s="99">
        <v>0</v>
      </c>
    </row>
    <row r="15" spans="1:3" x14ac:dyDescent="0.2">
      <c r="A15" s="100" t="s">
        <v>57</v>
      </c>
      <c r="B15" s="99">
        <v>-88</v>
      </c>
      <c r="C15" s="99">
        <v>371</v>
      </c>
    </row>
    <row r="16" spans="1:3" x14ac:dyDescent="0.2">
      <c r="A16" s="101" t="s">
        <v>58</v>
      </c>
      <c r="B16" s="102">
        <v>-184122</v>
      </c>
      <c r="C16" s="102">
        <v>-148410</v>
      </c>
    </row>
    <row r="17" spans="1:3" x14ac:dyDescent="0.2">
      <c r="A17" s="100" t="s">
        <v>59</v>
      </c>
      <c r="B17" s="99">
        <f>SUM(B9:B16)</f>
        <v>123170</v>
      </c>
      <c r="C17" s="99">
        <f>SUM(C9:C16)</f>
        <v>52443</v>
      </c>
    </row>
    <row r="18" spans="1:3" x14ac:dyDescent="0.2">
      <c r="A18" s="100" t="s">
        <v>96</v>
      </c>
      <c r="B18" s="99"/>
      <c r="C18" s="99"/>
    </row>
    <row r="19" spans="1:3" x14ac:dyDescent="0.2">
      <c r="A19" s="103" t="s">
        <v>77</v>
      </c>
      <c r="B19" s="104"/>
      <c r="C19" s="104"/>
    </row>
    <row r="20" spans="1:3" x14ac:dyDescent="0.2">
      <c r="A20" s="100" t="s">
        <v>28</v>
      </c>
      <c r="B20" s="104">
        <v>-240</v>
      </c>
      <c r="C20" s="104">
        <v>0</v>
      </c>
    </row>
    <row r="21" spans="1:3" x14ac:dyDescent="0.2">
      <c r="A21" s="98" t="s">
        <v>97</v>
      </c>
      <c r="B21" s="104"/>
      <c r="C21" s="104">
        <v>0</v>
      </c>
    </row>
    <row r="22" spans="1:3" x14ac:dyDescent="0.2">
      <c r="A22" s="105" t="s">
        <v>32</v>
      </c>
      <c r="B22" s="99">
        <v>295706</v>
      </c>
      <c r="C22" s="99">
        <v>63075</v>
      </c>
    </row>
    <row r="23" spans="1:3" x14ac:dyDescent="0.2">
      <c r="A23" s="100" t="s">
        <v>30</v>
      </c>
      <c r="B23" s="99">
        <v>-329721</v>
      </c>
      <c r="C23" s="99">
        <v>270556</v>
      </c>
    </row>
    <row r="24" spans="1:3" x14ac:dyDescent="0.2">
      <c r="A24" s="100" t="s">
        <v>26</v>
      </c>
      <c r="B24" s="99">
        <v>-207537</v>
      </c>
      <c r="C24" s="99">
        <v>1121</v>
      </c>
    </row>
    <row r="25" spans="1:3" x14ac:dyDescent="0.2">
      <c r="A25" s="103" t="s">
        <v>98</v>
      </c>
      <c r="B25" s="106"/>
      <c r="C25" s="106"/>
    </row>
    <row r="26" spans="1:3" x14ac:dyDescent="0.2">
      <c r="A26" s="100" t="s">
        <v>20</v>
      </c>
      <c r="B26" s="99">
        <v>-361073</v>
      </c>
      <c r="C26" s="99">
        <v>-108103</v>
      </c>
    </row>
    <row r="27" spans="1:3" x14ac:dyDescent="0.2">
      <c r="A27" s="100" t="s">
        <v>18</v>
      </c>
      <c r="B27" s="99">
        <v>-325050</v>
      </c>
      <c r="C27" s="99">
        <v>-425399</v>
      </c>
    </row>
    <row r="28" spans="1:3" x14ac:dyDescent="0.2">
      <c r="A28" s="105" t="s">
        <v>16</v>
      </c>
      <c r="B28" s="99">
        <v>-1720</v>
      </c>
      <c r="C28" s="99">
        <v>-6919</v>
      </c>
    </row>
    <row r="29" spans="1:3" x14ac:dyDescent="0.2">
      <c r="A29" s="101" t="s">
        <v>15</v>
      </c>
      <c r="B29" s="102">
        <v>49870</v>
      </c>
      <c r="C29" s="102">
        <v>-31460</v>
      </c>
    </row>
    <row r="30" spans="1:3" x14ac:dyDescent="0.2">
      <c r="A30" s="107" t="s">
        <v>99</v>
      </c>
      <c r="B30" s="104">
        <f>SUM(B17:B29)</f>
        <v>-756595</v>
      </c>
      <c r="C30" s="104">
        <f>SUM(C17:C29)</f>
        <v>-184686</v>
      </c>
    </row>
    <row r="31" spans="1:3" x14ac:dyDescent="0.2">
      <c r="A31" s="108" t="s">
        <v>60</v>
      </c>
      <c r="B31" s="102"/>
      <c r="C31" s="102"/>
    </row>
    <row r="32" spans="1:3" x14ac:dyDescent="0.2">
      <c r="A32" s="108" t="s">
        <v>78</v>
      </c>
      <c r="B32" s="109">
        <f>SUM(B30:B31)</f>
        <v>-756595</v>
      </c>
      <c r="C32" s="109">
        <f t="shared" ref="C32" si="0">SUM(C30:C31)</f>
        <v>-184686</v>
      </c>
    </row>
    <row r="33" spans="1:3" x14ac:dyDescent="0.2">
      <c r="A33" s="96" t="s">
        <v>61</v>
      </c>
      <c r="B33" s="99"/>
      <c r="C33" s="99"/>
    </row>
    <row r="34" spans="1:3" x14ac:dyDescent="0.2">
      <c r="A34" s="98" t="s">
        <v>62</v>
      </c>
      <c r="B34" s="99">
        <v>-17289</v>
      </c>
      <c r="C34" s="99">
        <v>-3814</v>
      </c>
    </row>
    <row r="35" spans="1:3" x14ac:dyDescent="0.2">
      <c r="A35" s="110" t="s">
        <v>100</v>
      </c>
      <c r="B35" s="99">
        <v>-286</v>
      </c>
      <c r="C35" s="99">
        <v>87</v>
      </c>
    </row>
    <row r="36" spans="1:3" x14ac:dyDescent="0.2">
      <c r="A36" s="110" t="s">
        <v>63</v>
      </c>
      <c r="B36" s="99">
        <v>-1278567</v>
      </c>
      <c r="C36" s="99">
        <v>-420660</v>
      </c>
    </row>
    <row r="37" spans="1:3" x14ac:dyDescent="0.2">
      <c r="A37" s="110" t="s">
        <v>64</v>
      </c>
      <c r="B37" s="99">
        <v>957163</v>
      </c>
      <c r="C37" s="99">
        <v>240000</v>
      </c>
    </row>
    <row r="38" spans="1:3" x14ac:dyDescent="0.2">
      <c r="A38" s="111" t="s">
        <v>65</v>
      </c>
      <c r="B38" s="112">
        <f>SUM(B34:B37)</f>
        <v>-338979</v>
      </c>
      <c r="C38" s="112">
        <f>SUM(C34:C37)</f>
        <v>-184387</v>
      </c>
    </row>
    <row r="39" spans="1:3" x14ac:dyDescent="0.2">
      <c r="A39" s="96" t="s">
        <v>101</v>
      </c>
      <c r="B39" s="99"/>
      <c r="C39" s="99"/>
    </row>
    <row r="40" spans="1:3" x14ac:dyDescent="0.2">
      <c r="A40" s="110" t="s">
        <v>102</v>
      </c>
      <c r="B40" s="99">
        <v>87701</v>
      </c>
      <c r="C40" s="99">
        <v>-44559</v>
      </c>
    </row>
    <row r="41" spans="1:3" x14ac:dyDescent="0.2">
      <c r="A41" s="110" t="s">
        <v>66</v>
      </c>
      <c r="B41" s="99">
        <v>-30316</v>
      </c>
      <c r="C41" s="99">
        <v>33492</v>
      </c>
    </row>
    <row r="42" spans="1:3" x14ac:dyDescent="0.2">
      <c r="A42" s="110" t="s">
        <v>103</v>
      </c>
      <c r="B42" s="99">
        <v>0</v>
      </c>
      <c r="C42" s="99">
        <v>72412</v>
      </c>
    </row>
    <row r="43" spans="1:3" x14ac:dyDescent="0.2">
      <c r="A43" s="110" t="s">
        <v>69</v>
      </c>
      <c r="B43" s="99">
        <v>0</v>
      </c>
      <c r="C43" s="99">
        <v>0</v>
      </c>
    </row>
    <row r="44" spans="1:3" x14ac:dyDescent="0.2">
      <c r="A44" s="98" t="s">
        <v>67</v>
      </c>
      <c r="B44" s="99">
        <v>-79</v>
      </c>
      <c r="C44" s="99">
        <v>-156</v>
      </c>
    </row>
    <row r="45" spans="1:3" x14ac:dyDescent="0.2">
      <c r="A45" s="113" t="s">
        <v>79</v>
      </c>
      <c r="B45" s="112">
        <f>SUM(B40:B44)</f>
        <v>57306</v>
      </c>
      <c r="C45" s="112">
        <f>SUM(C40:C44)</f>
        <v>61189</v>
      </c>
    </row>
    <row r="46" spans="1:3" x14ac:dyDescent="0.2">
      <c r="A46" s="114" t="s">
        <v>80</v>
      </c>
      <c r="B46" s="112">
        <v>7163</v>
      </c>
      <c r="C46" s="112">
        <v>-1912</v>
      </c>
    </row>
    <row r="47" spans="1:3" x14ac:dyDescent="0.2">
      <c r="A47" s="115" t="s">
        <v>68</v>
      </c>
      <c r="B47" s="116">
        <f>B32+B38+B45+B46</f>
        <v>-1031105</v>
      </c>
      <c r="C47" s="116">
        <f>C32+C38+C45+C46</f>
        <v>-309796</v>
      </c>
    </row>
    <row r="48" spans="1:3" x14ac:dyDescent="0.2">
      <c r="A48" s="117" t="s">
        <v>74</v>
      </c>
      <c r="B48" s="102">
        <v>3555113</v>
      </c>
      <c r="C48" s="102">
        <v>4306258</v>
      </c>
    </row>
    <row r="49" spans="1:3" ht="13.5" thickBot="1" x14ac:dyDescent="0.25">
      <c r="A49" s="118" t="s">
        <v>75</v>
      </c>
      <c r="B49" s="119">
        <f>SUM(B47:B48)</f>
        <v>2524008</v>
      </c>
      <c r="C49" s="119">
        <f>SUM(C47:C48)</f>
        <v>3996462</v>
      </c>
    </row>
    <row r="53" spans="1:3" x14ac:dyDescent="0.2">
      <c r="A53" s="21"/>
      <c r="B53" s="5"/>
      <c r="C53" s="5"/>
    </row>
    <row r="54" spans="1:3" x14ac:dyDescent="0.2">
      <c r="A54" s="21" t="s">
        <v>89</v>
      </c>
      <c r="B54" s="5"/>
      <c r="C54" s="21" t="s">
        <v>89</v>
      </c>
    </row>
    <row r="55" spans="1:3" x14ac:dyDescent="0.2">
      <c r="A55" s="12" t="s">
        <v>90</v>
      </c>
      <c r="B55" s="4"/>
      <c r="C55" s="12" t="s">
        <v>91</v>
      </c>
    </row>
    <row r="56" spans="1:3" x14ac:dyDescent="0.2">
      <c r="A56" s="12" t="s">
        <v>81</v>
      </c>
      <c r="B56" s="4"/>
      <c r="C56" s="12" t="s">
        <v>92</v>
      </c>
    </row>
  </sheetData>
  <mergeCells count="1">
    <mergeCell ref="A6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6" sqref="C6"/>
    </sheetView>
  </sheetViews>
  <sheetFormatPr defaultRowHeight="12.75" x14ac:dyDescent="0.2"/>
  <cols>
    <col min="1" max="1" width="27.7109375" style="41" customWidth="1"/>
    <col min="2" max="2" width="11.140625" style="41" customWidth="1"/>
    <col min="3" max="4" width="9.140625" style="41"/>
    <col min="5" max="5" width="9.85546875" style="41" bestFit="1" customWidth="1"/>
    <col min="6" max="6" width="13.5703125" style="41" customWidth="1"/>
    <col min="7" max="16384" width="9.140625" style="41"/>
  </cols>
  <sheetData>
    <row r="1" spans="1:5" x14ac:dyDescent="0.2">
      <c r="A1" s="12" t="s">
        <v>82</v>
      </c>
    </row>
    <row r="3" spans="1:5" x14ac:dyDescent="0.2">
      <c r="A3" s="120" t="s">
        <v>104</v>
      </c>
      <c r="B3" s="121"/>
      <c r="C3" s="121"/>
      <c r="D3" s="121"/>
      <c r="E3" s="40"/>
    </row>
    <row r="4" spans="1:5" x14ac:dyDescent="0.2">
      <c r="A4" s="90" t="s">
        <v>93</v>
      </c>
      <c r="B4" s="39"/>
      <c r="C4" s="39"/>
      <c r="D4" s="39"/>
      <c r="E4" s="40"/>
    </row>
    <row r="5" spans="1:5" x14ac:dyDescent="0.2">
      <c r="A5" s="42"/>
      <c r="B5" s="39"/>
      <c r="C5" s="39"/>
      <c r="D5" s="39"/>
      <c r="E5" s="40"/>
    </row>
    <row r="6" spans="1:5" ht="38.25" x14ac:dyDescent="0.2">
      <c r="A6" s="43"/>
      <c r="B6" s="44" t="s">
        <v>4</v>
      </c>
      <c r="C6" s="44" t="s">
        <v>69</v>
      </c>
      <c r="D6" s="44" t="s">
        <v>5</v>
      </c>
      <c r="E6" s="44" t="s">
        <v>70</v>
      </c>
    </row>
    <row r="7" spans="1:5" ht="13.5" thickBot="1" x14ac:dyDescent="0.25">
      <c r="A7" s="43"/>
      <c r="B7" s="122" t="s">
        <v>13</v>
      </c>
      <c r="C7" s="122" t="s">
        <v>13</v>
      </c>
      <c r="D7" s="122" t="s">
        <v>13</v>
      </c>
      <c r="E7" s="122" t="s">
        <v>13</v>
      </c>
    </row>
    <row r="8" spans="1:5" x14ac:dyDescent="0.2">
      <c r="A8" s="43"/>
      <c r="B8" s="45"/>
      <c r="C8" s="45"/>
      <c r="D8" s="45"/>
      <c r="E8" s="45"/>
    </row>
    <row r="9" spans="1:5" x14ac:dyDescent="0.2">
      <c r="A9" s="46" t="s">
        <v>107</v>
      </c>
      <c r="B9" s="123">
        <v>921310</v>
      </c>
      <c r="C9" s="123">
        <v>161</v>
      </c>
      <c r="D9" s="123">
        <v>98354</v>
      </c>
      <c r="E9" s="123">
        <f>SUM(B9:D9)</f>
        <v>1019825</v>
      </c>
    </row>
    <row r="10" spans="1:5" x14ac:dyDescent="0.2">
      <c r="A10" s="47"/>
      <c r="B10" s="124"/>
      <c r="C10" s="124"/>
      <c r="D10" s="124"/>
      <c r="E10" s="124"/>
    </row>
    <row r="11" spans="1:5" x14ac:dyDescent="0.2">
      <c r="A11" s="48" t="s">
        <v>71</v>
      </c>
      <c r="B11" s="125" t="s">
        <v>73</v>
      </c>
      <c r="C11" s="125">
        <v>0</v>
      </c>
      <c r="D11" s="125">
        <v>0</v>
      </c>
      <c r="E11" s="123">
        <v>0</v>
      </c>
    </row>
    <row r="12" spans="1:5" ht="25.5" x14ac:dyDescent="0.2">
      <c r="A12" s="49" t="s">
        <v>105</v>
      </c>
      <c r="B12" s="125">
        <v>0</v>
      </c>
      <c r="C12" s="125">
        <v>0</v>
      </c>
      <c r="D12" s="125">
        <v>127</v>
      </c>
      <c r="E12" s="123">
        <v>127</v>
      </c>
    </row>
    <row r="13" spans="1:5" x14ac:dyDescent="0.2">
      <c r="A13" s="48" t="s">
        <v>72</v>
      </c>
      <c r="B13" s="125">
        <v>0</v>
      </c>
      <c r="C13" s="125">
        <v>0</v>
      </c>
      <c r="D13" s="125">
        <v>0</v>
      </c>
      <c r="E13" s="125">
        <v>0</v>
      </c>
    </row>
    <row r="14" spans="1:5" ht="38.25" x14ac:dyDescent="0.2">
      <c r="A14" s="126" t="s">
        <v>106</v>
      </c>
      <c r="B14" s="127">
        <v>0</v>
      </c>
      <c r="C14" s="127">
        <v>72412</v>
      </c>
      <c r="D14" s="127">
        <v>0</v>
      </c>
      <c r="E14" s="127">
        <v>72412</v>
      </c>
    </row>
    <row r="15" spans="1:5" ht="13.5" thickBot="1" x14ac:dyDescent="0.25">
      <c r="A15" s="128" t="s">
        <v>109</v>
      </c>
      <c r="B15" s="129">
        <f>SUM(B9:B14)</f>
        <v>921310</v>
      </c>
      <c r="C15" s="129">
        <f t="shared" ref="C15:D15" si="0">SUM(C9:C14)</f>
        <v>72573</v>
      </c>
      <c r="D15" s="129">
        <f t="shared" si="0"/>
        <v>98481</v>
      </c>
      <c r="E15" s="129">
        <f>SUM(B15:D15)</f>
        <v>1092364</v>
      </c>
    </row>
    <row r="16" spans="1:5" ht="13.5" thickBot="1" x14ac:dyDescent="0.25">
      <c r="A16" s="128" t="s">
        <v>108</v>
      </c>
      <c r="B16" s="129">
        <v>1080814</v>
      </c>
      <c r="C16" s="129">
        <v>0</v>
      </c>
      <c r="D16" s="129">
        <v>56348</v>
      </c>
      <c r="E16" s="129">
        <v>1137162</v>
      </c>
    </row>
    <row r="17" spans="1:5" x14ac:dyDescent="0.2">
      <c r="A17" s="48" t="s">
        <v>71</v>
      </c>
      <c r="B17" s="125">
        <v>0</v>
      </c>
      <c r="C17" s="125">
        <v>0</v>
      </c>
      <c r="D17" s="130">
        <v>0</v>
      </c>
      <c r="E17" s="131">
        <f>SUM(B17:D17)</f>
        <v>0</v>
      </c>
    </row>
    <row r="18" spans="1:5" ht="25.5" x14ac:dyDescent="0.2">
      <c r="A18" s="49" t="s">
        <v>105</v>
      </c>
      <c r="B18" s="125">
        <v>0</v>
      </c>
      <c r="C18" s="125">
        <v>0</v>
      </c>
      <c r="D18" s="130">
        <v>12953</v>
      </c>
      <c r="E18" s="131">
        <f>SUM(B18:D18)</f>
        <v>12953</v>
      </c>
    </row>
    <row r="19" spans="1:5" x14ac:dyDescent="0.2">
      <c r="A19" s="48" t="s">
        <v>72</v>
      </c>
      <c r="B19" s="125">
        <v>0</v>
      </c>
      <c r="C19" s="125">
        <v>0</v>
      </c>
      <c r="D19" s="130">
        <v>0</v>
      </c>
      <c r="E19" s="130">
        <f>SUM(B19:D19)</f>
        <v>0</v>
      </c>
    </row>
    <row r="20" spans="1:5" ht="38.25" x14ac:dyDescent="0.2">
      <c r="A20" s="126" t="s">
        <v>106</v>
      </c>
      <c r="B20" s="127">
        <v>0</v>
      </c>
      <c r="C20" s="127">
        <v>0</v>
      </c>
      <c r="D20" s="132">
        <v>0</v>
      </c>
      <c r="E20" s="131">
        <f>SUM(B20:D20)</f>
        <v>0</v>
      </c>
    </row>
    <row r="21" spans="1:5" ht="13.5" thickBot="1" x14ac:dyDescent="0.25">
      <c r="A21" s="128" t="s">
        <v>84</v>
      </c>
      <c r="B21" s="133">
        <f>SUM(B16:B20)</f>
        <v>1080814</v>
      </c>
      <c r="C21" s="133">
        <f t="shared" ref="C21:D21" si="1">SUM(C16:C20)</f>
        <v>0</v>
      </c>
      <c r="D21" s="133">
        <f t="shared" si="1"/>
        <v>69301</v>
      </c>
      <c r="E21" s="133">
        <f>SUM(B21:D21)</f>
        <v>1150115</v>
      </c>
    </row>
    <row r="24" spans="1:5" x14ac:dyDescent="0.2">
      <c r="A24" s="21" t="s">
        <v>89</v>
      </c>
      <c r="B24" s="5"/>
      <c r="C24" s="21" t="s">
        <v>89</v>
      </c>
    </row>
    <row r="25" spans="1:5" x14ac:dyDescent="0.2">
      <c r="A25" s="12" t="s">
        <v>90</v>
      </c>
      <c r="B25" s="4"/>
      <c r="C25" s="12" t="s">
        <v>91</v>
      </c>
    </row>
    <row r="26" spans="1:5" x14ac:dyDescent="0.2">
      <c r="A26" s="12" t="s">
        <v>81</v>
      </c>
      <c r="B26" s="4"/>
      <c r="C26" s="12" t="s">
        <v>92</v>
      </c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BS</vt:lpstr>
      <vt:lpstr>PL</vt:lpstr>
      <vt:lpstr>CF</vt:lpstr>
      <vt:lpstr>CE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2017-08-29T14:36:12Z</dcterms:modified>
</cp:coreProperties>
</file>