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m_narbekova\Desktop\нбкр\Фин отчет на сайт\Ежеквартальный\Фин отчет за сентябрь 2020\Сентябрь En\"/>
    </mc:Choice>
  </mc:AlternateContent>
  <bookViews>
    <workbookView xWindow="0" yWindow="0" windowWidth="24000" windowHeight="9735" tabRatio="449" activeTab="6"/>
  </bookViews>
  <sheets>
    <sheet name="BS" sheetId="3" r:id="rId1"/>
    <sheet name="PL" sheetId="6" r:id="rId2"/>
    <sheet name="CF" sheetId="12" r:id="rId3"/>
    <sheet name="CE" sheetId="13" r:id="rId4"/>
    <sheet name="Notes" sheetId="14" r:id="rId5"/>
    <sheet name="Notes 2" sheetId="15" r:id="rId6"/>
    <sheet name="Economic normatives" sheetId="18" r:id="rId7"/>
  </sheets>
  <definedNames>
    <definedName name="_xlnm.Print_Area" localSheetId="0">BS!$A$3:$D$50</definedName>
    <definedName name="_xlnm.Print_Area" localSheetId="1">PL!$A$3:$C$33</definedName>
  </definedNames>
  <calcPr calcId="152511"/>
</workbook>
</file>

<file path=xl/calcChain.xml><?xml version="1.0" encoding="utf-8"?>
<calcChain xmlns="http://schemas.openxmlformats.org/spreadsheetml/2006/main">
  <c r="D19" i="13" l="1"/>
  <c r="D18" i="13"/>
  <c r="D17" i="13"/>
  <c r="D16" i="13"/>
  <c r="D15" i="13"/>
  <c r="D13" i="13"/>
  <c r="D12" i="13"/>
  <c r="D11" i="13"/>
  <c r="D10" i="13"/>
  <c r="D9" i="13"/>
  <c r="C14" i="13"/>
  <c r="C20" i="13"/>
  <c r="C33" i="6"/>
  <c r="B33" i="6"/>
  <c r="B21" i="6"/>
  <c r="B23" i="6" s="1"/>
  <c r="B36" i="3"/>
  <c r="D22" i="3"/>
  <c r="C22" i="3"/>
  <c r="B22" i="3"/>
  <c r="B8" i="3"/>
  <c r="B14" i="13" l="1"/>
  <c r="D14" i="13" s="1"/>
  <c r="B20" i="13"/>
  <c r="D20" i="13" s="1"/>
  <c r="C16" i="12"/>
  <c r="C31" i="12" s="1"/>
  <c r="C33" i="12" s="1"/>
  <c r="C39" i="12"/>
  <c r="C44" i="12"/>
  <c r="B16" i="12"/>
  <c r="B31" i="12" s="1"/>
  <c r="B33" i="12" s="1"/>
  <c r="B39" i="12"/>
  <c r="B44" i="12"/>
  <c r="B10" i="6"/>
  <c r="B12" i="6" s="1"/>
  <c r="B27" i="6" s="1"/>
  <c r="B30" i="6" s="1"/>
  <c r="B32" i="6" s="1"/>
  <c r="B19" i="6"/>
  <c r="C10" i="6"/>
  <c r="C12" i="6" s="1"/>
  <c r="B18" i="3"/>
  <c r="B12" i="3"/>
  <c r="B13" i="3" s="1"/>
  <c r="D12" i="3"/>
  <c r="D13" i="3" s="1"/>
  <c r="D18" i="3"/>
  <c r="C12" i="3"/>
  <c r="C13" i="3" s="1"/>
  <c r="C18" i="3"/>
  <c r="C19" i="6"/>
  <c r="B45" i="3"/>
  <c r="B39" i="3"/>
  <c r="C45" i="3"/>
  <c r="D45" i="3"/>
  <c r="D39" i="3"/>
  <c r="D47" i="3" s="1"/>
  <c r="C39" i="3"/>
  <c r="C23" i="6"/>
  <c r="C27" i="6" s="1"/>
  <c r="C30" i="6" s="1"/>
  <c r="C32" i="6" s="1"/>
  <c r="C47" i="3" l="1"/>
  <c r="B47" i="3"/>
  <c r="C23" i="3"/>
  <c r="C28" i="3" s="1"/>
  <c r="D23" i="3"/>
  <c r="D28" i="3" s="1"/>
  <c r="B23" i="3"/>
  <c r="B28" i="3" s="1"/>
  <c r="B46" i="12"/>
  <c r="B48" i="12" s="1"/>
  <c r="C46" i="12"/>
  <c r="C48" i="12" s="1"/>
</calcChain>
</file>

<file path=xl/sharedStrings.xml><?xml version="1.0" encoding="utf-8"?>
<sst xmlns="http://schemas.openxmlformats.org/spreadsheetml/2006/main" count="265" uniqueCount="200">
  <si>
    <t>The correspondent account in NBKR</t>
  </si>
  <si>
    <t>Investments held to maturity</t>
  </si>
  <si>
    <t>Deferred tax liabilities</t>
  </si>
  <si>
    <t>Share capital</t>
  </si>
  <si>
    <t>Retained earnings</t>
  </si>
  <si>
    <t>Net interest income</t>
  </si>
  <si>
    <t>Income tax expense</t>
  </si>
  <si>
    <t>Profit (loss) for the period</t>
  </si>
  <si>
    <t>earnings per share</t>
  </si>
  <si>
    <t>ASSETS</t>
  </si>
  <si>
    <t>Th.KGS</t>
  </si>
  <si>
    <t>LIABILITITES</t>
  </si>
  <si>
    <t>Other liabilities</t>
  </si>
  <si>
    <t>Financial liabilities at fair value through profit or loss</t>
  </si>
  <si>
    <t>Current income tax liability</t>
  </si>
  <si>
    <t>Customer accounts</t>
  </si>
  <si>
    <t>Other borrowed funds</t>
  </si>
  <si>
    <t>TOTAL ASSETS</t>
  </si>
  <si>
    <t>TOTAL LIABILITIES</t>
  </si>
  <si>
    <t>EQUITY</t>
  </si>
  <si>
    <t>TOTAL EQUITY</t>
  </si>
  <si>
    <t>TOTAL LIABILITIES AND EQUITY</t>
  </si>
  <si>
    <t>Other assets</t>
  </si>
  <si>
    <t>Proporty, equipment and intangible assets</t>
  </si>
  <si>
    <t>Financial assets at fair value through profit or loss</t>
  </si>
  <si>
    <t>Loans to customers</t>
  </si>
  <si>
    <t>Loans to other financial institutions</t>
  </si>
  <si>
    <t>"Nostro" Accounts in commercial banks</t>
  </si>
  <si>
    <t>Cash and cash equivalents</t>
  </si>
  <si>
    <t>Statement of profit or loss and other comprehensive income</t>
  </si>
  <si>
    <t>Interest income</t>
  </si>
  <si>
    <t>Interest expense</t>
  </si>
  <si>
    <t>Provision for impairment losses on interest bearing assets</t>
  </si>
  <si>
    <t>Net interes income before provision for impairment losses on interest bearing assets</t>
  </si>
  <si>
    <t>Fee and commission income</t>
  </si>
  <si>
    <t>Fee and commission expense</t>
  </si>
  <si>
    <t>Net not-interest income</t>
  </si>
  <si>
    <t>Operating income</t>
  </si>
  <si>
    <t>Operating expenses</t>
  </si>
  <si>
    <t>Provision for impairment losses on other transactions</t>
  </si>
  <si>
    <t>Profit (loss) before tax</t>
  </si>
  <si>
    <t>Operating profit</t>
  </si>
  <si>
    <t>Total comprehensive income</t>
  </si>
  <si>
    <t>Net gain (loss) on foreign exchange operations</t>
  </si>
  <si>
    <t>CASH FLOWS FROM OPERATING ACTIVITIES:</t>
  </si>
  <si>
    <t>Interest received</t>
  </si>
  <si>
    <t>Interest paid</t>
  </si>
  <si>
    <t>Fee and commission paid</t>
  </si>
  <si>
    <t>Net receipts from trading in foreign currencies</t>
  </si>
  <si>
    <t>Operating expenses paid</t>
  </si>
  <si>
    <t>Cash flows from operating activities before changes in net operating assets</t>
  </si>
  <si>
    <t>Income tax paid</t>
  </si>
  <si>
    <t>CASH FLOWS FROM INVESTING ACTIVITIES:</t>
  </si>
  <si>
    <t>Purchase of property and equipment</t>
  </si>
  <si>
    <t>Purchase of investments held-to-maturity</t>
  </si>
  <si>
    <t>Net cash outflow from investing activities</t>
  </si>
  <si>
    <t>Repayment of other borrowed funds</t>
  </si>
  <si>
    <t>Dividends paid</t>
  </si>
  <si>
    <t>Net change in cash and cash equivalents</t>
  </si>
  <si>
    <t>Total equity</t>
  </si>
  <si>
    <t>Issue of ordinary shares</t>
  </si>
  <si>
    <t>Dividends declared</t>
  </si>
  <si>
    <t>Cash and cash equivalents, beginning of the year</t>
  </si>
  <si>
    <t>Cash and cash equivalents, end of the year</t>
  </si>
  <si>
    <t>Net cash (outflow)/inflow from operating activities</t>
  </si>
  <si>
    <t>Net cash inflow/(outflow) from financing activities</t>
  </si>
  <si>
    <t>Effect of changes in foreign exchange rate fluctions on cash and cash equivalents</t>
  </si>
  <si>
    <t>Open Joint Stock Company "Commercial Bank KYRGYZSTAN"</t>
  </si>
  <si>
    <t>Statement of financial position</t>
  </si>
  <si>
    <t>Total loans</t>
  </si>
  <si>
    <t>________________________________</t>
  </si>
  <si>
    <t>Mr. N. ILEBAEV</t>
  </si>
  <si>
    <t>Ms. E. DJENBAEVA</t>
  </si>
  <si>
    <t xml:space="preserve">Chief Accountant </t>
  </si>
  <si>
    <t>Statement of Cash Flows</t>
  </si>
  <si>
    <t xml:space="preserve">Net cash (outflow)/inflow from operating activities before income tax </t>
  </si>
  <si>
    <t>CASH FLOWS FROM FINANCING ACTIVITIES:</t>
  </si>
  <si>
    <t xml:space="preserve">Statement of Changes in Equity </t>
  </si>
  <si>
    <t>Total comprehensive income fof the period</t>
  </si>
  <si>
    <t>Reinvestment of retained earnings to share capital and additional paid-in capital</t>
  </si>
  <si>
    <t>Full name of the bank: Open Joint Stock Company “Commercial Bank Kyrgyzstan”</t>
  </si>
  <si>
    <t>Abbreviated name: OJSC “Commercial bank Kyrgyzstan”</t>
  </si>
  <si>
    <t>Bank registration number: 3903-3301-OJSC</t>
  </si>
  <si>
    <t>Postal address: 720033, Kyrgyz Republic, Bishkek, Togolok Moldo Street 54A</t>
  </si>
  <si>
    <t>Notes to the financial statements</t>
  </si>
  <si>
    <t xml:space="preserve">Full name of the bank: “Commercial Bank Kyrgyzstan” Open Joint Stock Company </t>
  </si>
  <si>
    <t xml:space="preserve">Abbreviated name: “Commercial bank Kyrgyzstan” OJSC </t>
  </si>
  <si>
    <t>Annex 2</t>
  </si>
  <si>
    <t>to the Regulation</t>
  </si>
  <si>
    <t>on formation of financial</t>
  </si>
  <si>
    <t>LIST</t>
  </si>
  <si>
    <t>Postal address: 720033, Kyrgyz Republic, Bishkek, Togolok Moldo Street 54a</t>
  </si>
  <si>
    <t>Shareholders (participants) of the Bank, owning 5 or more percent (%) of shares</t>
  </si>
  <si>
    <t>Persons with indirect (via third parties) significant influence on the decisions taken by the governing bodies of the Bank</t>
  </si>
  <si>
    <t>Relationships between shareholders (participants) of the Bank and persons with indirect (via third parties) significant influence on the decisions taken by the governing bodies of the Bank</t>
  </si>
  <si>
    <t>1.</t>
  </si>
  <si>
    <t>-</t>
  </si>
  <si>
    <t xml:space="preserve">statements of the commercial banks </t>
  </si>
  <si>
    <t>of the Kyrgyz Republic</t>
  </si>
  <si>
    <t xml:space="preserve">Of the persons with significant (direct or indirect) influence on the decisions taken by the governing </t>
  </si>
  <si>
    <t>bodies of the Bank</t>
  </si>
  <si>
    <t>№ п/п</t>
  </si>
  <si>
    <t>фирменное наименование</t>
  </si>
  <si>
    <t>акции (доли) банка (процент голосов к общему количеству голосующих акций (долей) банка</t>
  </si>
  <si>
    <t>юридического лица с указанием</t>
  </si>
  <si>
    <t>юридического и фактического адресов/ФИО физического лица с указанием гражданства</t>
  </si>
  <si>
    <t xml:space="preserve">Full and abbreviated firm name of a legal entity specifying the legal and actual address/Full name of a natural person specifying nationality
</t>
  </si>
  <si>
    <t xml:space="preserve">Stocks (shares) of the Bank owned by shareholder (participant) (percentage of votes to the total number of voting stocks (shares) of the Bank
</t>
  </si>
  <si>
    <t>Additionally paid up capital</t>
  </si>
  <si>
    <t>INFORMATION</t>
  </si>
  <si>
    <t xml:space="preserve">on compliance with economic standards </t>
  </si>
  <si>
    <t>OJSC "Commercial Bank KYRGYZSTAN"</t>
  </si>
  <si>
    <t>Name of economic standards and the maintenance of additional stock of bank capital (indicator "capital buffer")</t>
  </si>
  <si>
    <t>Actual</t>
  </si>
  <si>
    <t>Limit</t>
  </si>
  <si>
    <t>not more than 20%</t>
  </si>
  <si>
    <t>Maximum single exposure risk  (К1.1)</t>
  </si>
  <si>
    <t>Maximum single exposure to one related party or group of related parties risk  (К1.2)</t>
  </si>
  <si>
    <t>Maximum interbank placements risk  (К1.3)</t>
  </si>
  <si>
    <t>Maximum interbank placements to one related bank or group of related banks (К1.4)</t>
  </si>
  <si>
    <t>Capital Adequacy ratio  (К2.1)</t>
  </si>
  <si>
    <t>Capital Tier 1Adequacy ratio  (К2.2)</t>
  </si>
  <si>
    <t>Leverage ratio (К2.3)</t>
  </si>
  <si>
    <t>Liquidity ratio(К3.1)</t>
  </si>
  <si>
    <t>Total number of days with violation of open long FX position (К4.2)</t>
  </si>
  <si>
    <t>Total number of days with violation of open short FX position (К4.3)</t>
  </si>
  <si>
    <t>Capital buffer</t>
  </si>
  <si>
    <t>not more than 15%</t>
  </si>
  <si>
    <t>not more than 30%</t>
  </si>
  <si>
    <t>not less than 12%</t>
  </si>
  <si>
    <t>not less than 6%</t>
  </si>
  <si>
    <t>not less than 8%</t>
  </si>
  <si>
    <t>not less than 45%</t>
  </si>
  <si>
    <t>not less than 18%</t>
  </si>
  <si>
    <t>As at 31 December 2018</t>
  </si>
  <si>
    <t>Total money market assets</t>
  </si>
  <si>
    <t>CEO</t>
  </si>
  <si>
    <t>Reverse REPO agreement transactions</t>
  </si>
  <si>
    <t>Dividends from investments to shares</t>
  </si>
  <si>
    <t>Other income received</t>
  </si>
  <si>
    <t>(Increase)/decrease in operating assets:</t>
  </si>
  <si>
    <t>Accounts of banks and other financial institutions</t>
  </si>
  <si>
    <t>Increase/(decrease) in operating liabilities:</t>
  </si>
  <si>
    <t>Accounts and deposits with banks and other financial 
institutions</t>
  </si>
  <si>
    <t>Receipt from other borrowed funds</t>
  </si>
  <si>
    <t>REPO agreement transactions</t>
  </si>
  <si>
    <t>Open Joint Stock Company "Commercial bank KYRGYZSTAN"</t>
  </si>
  <si>
    <t>Net "Nostro" Accounts in commercial banks</t>
  </si>
  <si>
    <t>Provision for impairment losses on "Nostro" Accounts in commercial banks</t>
  </si>
  <si>
    <t>Provision for impairment losses on Loans to other financial institutions</t>
  </si>
  <si>
    <t>Provision for impairment losses on Loans to customers</t>
  </si>
  <si>
    <t>Net loans to customers</t>
  </si>
  <si>
    <t>Net loans to other financial institutions</t>
  </si>
  <si>
    <t xml:space="preserve">Other income </t>
  </si>
  <si>
    <t>Receipt from the sale of property and equipment</t>
  </si>
  <si>
    <t>Receipt from repayment of investments held to maturity</t>
  </si>
  <si>
    <t>Reverse REPO operations</t>
  </si>
  <si>
    <t>Aya Babanova  citizen of Kyrgyz Republic</t>
  </si>
  <si>
    <t>September 2019</t>
  </si>
  <si>
    <t>As at 30 September2019</t>
  </si>
  <si>
    <t>Loan discount</t>
  </si>
  <si>
    <t>As at 30 September 2020</t>
  </si>
  <si>
    <t>September 2020</t>
  </si>
  <si>
    <t>December 2019</t>
  </si>
  <si>
    <t>For the period ended 30 September 2020</t>
  </si>
  <si>
    <t>30 September 2019</t>
  </si>
  <si>
    <t>Encumbered with collateral for REPO transactions</t>
  </si>
  <si>
    <t>Funds in financial institutions</t>
  </si>
  <si>
    <t>30 September 2020</t>
  </si>
  <si>
    <t>As at 31 June 2019</t>
  </si>
  <si>
    <t>As at 31 December 2019</t>
  </si>
  <si>
    <t>Tier I capital adequacy ratio (K2.2)</t>
  </si>
  <si>
    <t>not less than 4.5%</t>
  </si>
  <si>
    <t>As at 01 October 2020</t>
  </si>
  <si>
    <t>for the third quarter of 2020</t>
  </si>
  <si>
    <t xml:space="preserve">as of October 1, 2020. </t>
  </si>
  <si>
    <t>Material facts affecting financial and economic activities and subject to mandatory disclosure as of October 01, 2020.</t>
  </si>
  <si>
    <t>1. During the reporting quarter, no securities were issued by the Bank;</t>
  </si>
  <si>
    <t>2. The list of all major shareholders and shareholders, holders of the controlling block of shares and their shares in the number of shares by forms is indicated in Appendix 2 to the financial statements;</t>
  </si>
  <si>
    <t>3. Information on material facts affecting the financial and economic activities of the bank that took place in the reporting quarter - on July 31, 2020, the annual general meeting of shareholders of the Bank was held, the form of holding - in person, the quorum of the meeting was 98.0873%</t>
  </si>
  <si>
    <t>4. Other events (facts) stipulated by regulatory legal acts of the authorized state body for regulation of the securities market - no</t>
  </si>
  <si>
    <t>5. Changes in the list of persons included in the bank's governing bodies (except for the general meeting of participants) - at the annual general meeting of shareholders on July 31, 2020, it was decided to elect a new composition of members of the board of directors - Tumonbaev Baktybek Asanalievich; Myrzabaev Zhanybek Sagadyldaevich; Nifadiev Vladimir Ivanovich; Tynaev Nurlanbek Orunbekovich.</t>
  </si>
  <si>
    <t>6. Changes in the amount of participation of persons included in the elected management bodies of the bank in the capital of the bank, as well as its subsidiaries and dependent companies - no;</t>
  </si>
  <si>
    <t>7. Changes in the list of owners of 5 and more percent of shares (stakes), as well as changes in the share of owners of 5 and more percent of shares (stakes) - no;</t>
  </si>
  <si>
    <t>8. Changes in the list of legal entities in which the Bank owns 20 or more percent of the authorized capital - no;</t>
  </si>
  <si>
    <t>9. Appearance in the register of a bank that owns more than 5 percent of its voting shares (stakes, shares) - no;</t>
  </si>
  <si>
    <t>10. One-off transactions of the Bank, the size of which or the value of property, for which 10 or more percent of the Bank's assets as of the date of the transaction, did not exist;</t>
  </si>
  <si>
    <t>11. There were no facts that resulted in a one-time increase or decrease in the value of the Bank's assets by more than 10 percent;</t>
  </si>
  <si>
    <t>12. There were no facts that resulted in a one-time increase in the Bank's net profit or net loss by more than 10 percent;</t>
  </si>
  <si>
    <t>13. There was no reorganization of the bank, its subsidiaries and dependent companies;</t>
  </si>
  <si>
    <t>14. Accrued and (or) paid (paid) income on securities - did not exist;</t>
  </si>
  <si>
    <t>15. Decisions of general meetings of shareholders for the reporting quarter:</t>
  </si>
  <si>
    <t>On July 31, 2020, the annual general meeting of shareholders of the Bank was held, the form of holding - in person, the quorum of the meeting was 98.0873%, based on the results of voting of the annual general meeting of shareholders, the following decisions were made:                                                                                • Approve the counting commission consisting of 3 (three) people.
• To approve the report of the Board of Directors of Commercial Bank KYRGYZSTAN OJSC for 2019.
• To approve the report on the execution of the financial plan and the annual results of the activities of Commercial Bank KYRGYZSTAN OJSC for 2019 (annual balance sheet, profit and loss statement, etc.).                                                                                                                                                                                           • To approve the conclusions of the external auditor based on the audit of the activities of OJSC "Commercial Bank KYRGYZSTAN" for 2019.
• To approve the financial plan of OJSC "Commercial Bank KYRGYZSTAN" for 2020.
• To approve the size, procedure and form of dividend payment for 2019.
• The issue of increasing the authorized capital at the expense of retained earnings for 2019. On increasing the number of outstanding shares. The approval of the procedure for the issue and placement of shares was approved.                                                                                                                                                             • The issue of increasing the authorized capital at the expense of retained earnings of previous years. On increasing the number of outstanding shares. Approval of the procedure for the issue and placement of shares was approved
• To elect members of the Board of Directors of OJSC “Commercial Bank KYRGYZSTAN”.
• To elect members of the Shariah Council of OJSC "Commercial Bank KYRGYZSTAN".                                                                                                                      • To approve the amount of remuneration to the members of the Shariah Council of Commercial Bank KYRGYZSTAN OJSC.
• Elect the Chairman of the Shariah Council of OJSC Commercial Bank KYRGYZSTAN.
• To elect an external auditor to audit the activities of OJSC "Commercial Bank KYRGYZSTAN" and determine the amount of remuneration for the external auditor. • To approve the Charter of Commercial Bank KYRGYZSTAN OJSC in a new edition in connection with the increase in the authorized capital and to carry out state re-registration with the judicial authorities of the Kyrgyz Republic.
• To approve the new version of the Regulations on the Board of Directors of OJSC Commercial Bank KYRGYZSTAN.</t>
  </si>
  <si>
    <t>16. There was no redemption of the bank's securities;</t>
  </si>
  <si>
    <t>17. There were no other events (facts) stipulated by the regulatory legal acts of the authorized state body for the regulation of the securities market;</t>
  </si>
  <si>
    <t>18. The list of persons who have significant (direct or indirect) influence on decisions made by the Bank's management bodies is specified in Appendix 2 to the financial statements;</t>
  </si>
  <si>
    <t>19. The list of persons who have a significant (direct or indirect) influence on decisions taken by the management bodies of the parent company of the banking group - the Bank does not have;</t>
  </si>
  <si>
    <t>20. Information about subsidiaries, their shareholders and persons having significant (direct or indirect) influence on decisions taken by the management bodies of subsidiaries of the banking group - the Bank does not;</t>
  </si>
  <si>
    <t>21. Information about affiliated companies, their shareholders and persons who have a significant (direct or indirect) influence on decisions taken by the management bodies of affiliated companies of the banking group - the Bank does not have;</t>
  </si>
  <si>
    <t>22. There is no information about the structure of the banking group.</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</si>
</sst>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164" formatCode="_-* #,##0.00_р_._-;\-* #,##0.00_р_._-;_-* &quot;-&quot;??_р_._-;_-@_-"/>
    <numFmt numFmtId="165" formatCode="_(* #,##0_);_(* \(#,##0\);_(* &quot;-&quot;_);_(@_)"/>
    <numFmt numFmtId="166" formatCode="_(* #,##0.00_);_(* \(#,##0.00\);_(* &quot;-&quot;??_);_(@_)"/>
    <numFmt numFmtId="167" formatCode="_(* #,##0_);_(* \(#,##0\);_(* &quot;-&quot;??_);_(@_)"/>
    <numFmt numFmtId="168" formatCode="_ * #,##0.00_ ;_ * \-#,##0.00_ ;_ * &quot;-&quot;??_ ;_ @_ "/>
    <numFmt numFmtId="169" formatCode="#,##0.000000"/>
    <numFmt numFmtId="170" formatCode="mmmm\ yyyy"/>
    <numFmt numFmtId="171" formatCode="0.0%"/>
    <numFmt numFmtId="172" formatCode="0.0000%"/>
  </numFmts>
  <fonts count="21" x14ac:knownFonts="1">
    <font>
      <sz val="10"/>
      <name val="Arial"/>
    </font>
    <font>
      <sz val="10"/>
      <name val="Arial"/>
      <family val="2"/>
      <charset val="204"/>
    </font>
    <font>
      <sz val="10"/>
      <name val="Times New Roman"/>
      <family val="1"/>
      <charset val="204"/>
    </font>
    <font>
      <sz val="10"/>
      <name val="Arial"/>
      <family val="2"/>
    </font>
    <font>
      <sz val="10"/>
      <name val="Arial Cyr"/>
      <charset val="204"/>
    </font>
    <font>
      <sz val="11"/>
      <color indexed="8"/>
      <name val="Calibri"/>
      <family val="2"/>
    </font>
    <font>
      <sz val="10"/>
      <color indexed="0"/>
      <name val="Helv"/>
    </font>
    <font>
      <b/>
      <sz val="10"/>
      <color indexed="8"/>
      <name val="Arial Narrow"/>
      <family val="2"/>
      <charset val="204"/>
    </font>
    <font>
      <sz val="10"/>
      <name val="Arial Narrow"/>
      <family val="2"/>
      <charset val="204"/>
    </font>
    <font>
      <sz val="12"/>
      <name val="Times New Roman"/>
      <family val="1"/>
      <charset val="204"/>
    </font>
    <font>
      <sz val="11"/>
      <name val="Arial Narrow"/>
      <family val="2"/>
      <charset val="204"/>
    </font>
    <font>
      <sz val="11"/>
      <name val="Arial"/>
      <family val="2"/>
      <charset val="204"/>
    </font>
    <font>
      <sz val="10"/>
      <color theme="1"/>
      <name val="Arial"/>
      <family val="2"/>
      <charset val="204"/>
    </font>
    <font>
      <b/>
      <sz val="10"/>
      <color theme="1"/>
      <name val="Arial"/>
      <family val="2"/>
      <charset val="204"/>
    </font>
    <font>
      <b/>
      <sz val="10"/>
      <color indexed="8"/>
      <name val="Arial"/>
      <family val="2"/>
      <charset val="204"/>
    </font>
    <font>
      <sz val="10"/>
      <color indexed="8"/>
      <name val="Arial"/>
      <family val="2"/>
      <charset val="204"/>
    </font>
    <font>
      <b/>
      <sz val="10"/>
      <name val="Arial"/>
      <family val="2"/>
      <charset val="204"/>
    </font>
    <font>
      <i/>
      <sz val="10"/>
      <name val="Arial"/>
      <family val="2"/>
      <charset val="204"/>
    </font>
    <font>
      <i/>
      <sz val="10"/>
      <color indexed="10"/>
      <name val="Arial"/>
      <family val="2"/>
      <charset val="204"/>
    </font>
    <font>
      <sz val="10"/>
      <color indexed="10"/>
      <name val="Arial"/>
      <family val="2"/>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5">
    <border>
      <left/>
      <right/>
      <top/>
      <bottom/>
      <diagonal/>
    </border>
    <border>
      <left/>
      <right/>
      <top/>
      <bottom style="medium">
        <color indexed="64"/>
      </bottom>
      <diagonal/>
    </border>
    <border>
      <left/>
      <right/>
      <top style="thin">
        <color indexed="64"/>
      </top>
      <bottom style="thin">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15">
    <xf numFmtId="0" fontId="0" fillId="0" borderId="0"/>
    <xf numFmtId="168" fontId="2" fillId="0" borderId="0" applyFont="0" applyFill="0" applyBorder="0" applyAlignment="0" applyProtection="0"/>
    <xf numFmtId="164" fontId="4" fillId="0" borderId="0" applyFont="0" applyFill="0" applyBorder="0" applyAlignment="0" applyProtection="0"/>
    <xf numFmtId="0" fontId="1" fillId="0" borderId="0"/>
    <xf numFmtId="0" fontId="5" fillId="0" borderId="0"/>
    <xf numFmtId="0" fontId="6" fillId="0" borderId="0"/>
    <xf numFmtId="0" fontId="4" fillId="0" borderId="0"/>
    <xf numFmtId="0" fontId="1" fillId="0" borderId="0"/>
    <xf numFmtId="0" fontId="3" fillId="0" borderId="0"/>
    <xf numFmtId="0" fontId="1" fillId="0" borderId="0"/>
    <xf numFmtId="164" fontId="1" fillId="0" borderId="0" applyFont="0" applyFill="0" applyBorder="0" applyAlignment="0" applyProtection="0"/>
    <xf numFmtId="166" fontId="1" fillId="0" borderId="0" applyFont="0" applyFill="0" applyBorder="0" applyAlignment="0" applyProtection="0"/>
    <xf numFmtId="0" fontId="1" fillId="0" borderId="0"/>
    <xf numFmtId="0" fontId="4" fillId="0" borderId="0"/>
    <xf numFmtId="0" fontId="1" fillId="0" borderId="0"/>
  </cellStyleXfs>
  <cellXfs count="174">
    <xf numFmtId="0" fontId="0" fillId="0" borderId="0" xfId="0"/>
    <xf numFmtId="0" fontId="7" fillId="0" borderId="0" xfId="0" applyFont="1" applyFill="1" applyAlignment="1"/>
    <xf numFmtId="0" fontId="8" fillId="0" borderId="0" xfId="0" applyFont="1"/>
    <xf numFmtId="0" fontId="9" fillId="0" borderId="0" xfId="0" applyFont="1" applyAlignment="1">
      <alignment horizontal="justify" vertical="center"/>
    </xf>
    <xf numFmtId="0" fontId="10" fillId="0" borderId="0" xfId="0" applyFont="1"/>
    <xf numFmtId="0" fontId="10" fillId="0" borderId="0" xfId="0" applyFont="1" applyAlignment="1">
      <alignment horizontal="left"/>
    </xf>
    <xf numFmtId="0" fontId="10" fillId="0" borderId="0" xfId="0" applyFont="1" applyAlignment="1">
      <alignment vertical="center"/>
    </xf>
    <xf numFmtId="0" fontId="10" fillId="0" borderId="7" xfId="0" applyFont="1" applyBorder="1" applyAlignment="1">
      <alignment horizontal="center" vertical="center" wrapText="1"/>
    </xf>
    <xf numFmtId="0" fontId="10" fillId="0" borderId="0" xfId="0" applyFont="1" applyAlignment="1">
      <alignment horizontal="center" vertical="center"/>
    </xf>
    <xf numFmtId="172" fontId="10" fillId="0" borderId="7" xfId="0" applyNumberFormat="1" applyFont="1" applyBorder="1" applyAlignment="1">
      <alignment horizontal="center" vertical="center" wrapText="1"/>
    </xf>
    <xf numFmtId="3" fontId="1" fillId="0" borderId="7" xfId="13" applyNumberFormat="1" applyFont="1" applyBorder="1"/>
    <xf numFmtId="167" fontId="1" fillId="0" borderId="7" xfId="12" applyNumberFormat="1" applyFont="1" applyFill="1" applyBorder="1" applyAlignment="1"/>
    <xf numFmtId="167" fontId="1" fillId="0" borderId="8" xfId="12" applyNumberFormat="1" applyFont="1" applyFill="1" applyBorder="1" applyAlignment="1"/>
    <xf numFmtId="167" fontId="1" fillId="2" borderId="7" xfId="12" applyNumberFormat="1" applyFont="1" applyFill="1" applyBorder="1" applyAlignment="1"/>
    <xf numFmtId="167" fontId="1" fillId="0" borderId="12" xfId="12" applyNumberFormat="1" applyFont="1" applyFill="1" applyBorder="1" applyAlignment="1"/>
    <xf numFmtId="167" fontId="1" fillId="0" borderId="7" xfId="8" applyNumberFormat="1" applyFont="1" applyFill="1" applyBorder="1" applyAlignment="1">
      <alignment horizontal="right"/>
    </xf>
    <xf numFmtId="3" fontId="1" fillId="0" borderId="7" xfId="8" applyNumberFormat="1" applyFont="1" applyFill="1" applyBorder="1" applyAlignment="1">
      <alignment horizontal="right"/>
    </xf>
    <xf numFmtId="0" fontId="10" fillId="0" borderId="7" xfId="0" applyFont="1" applyBorder="1" applyAlignment="1">
      <alignment horizontal="center" vertical="center" wrapText="1"/>
    </xf>
    <xf numFmtId="0" fontId="10" fillId="0" borderId="7" xfId="0" applyFont="1" applyBorder="1" applyAlignment="1">
      <alignment horizontal="justify" vertical="center" wrapText="1"/>
    </xf>
    <xf numFmtId="3" fontId="12" fillId="2" borderId="0" xfId="1" applyNumberFormat="1" applyFont="1" applyFill="1" applyAlignment="1">
      <alignment horizontal="right"/>
    </xf>
    <xf numFmtId="167" fontId="12" fillId="2" borderId="0" xfId="8" applyNumberFormat="1" applyFont="1" applyFill="1" applyAlignment="1">
      <alignment horizontal="right"/>
    </xf>
    <xf numFmtId="3" fontId="12" fillId="2" borderId="0" xfId="8" applyNumberFormat="1" applyFont="1" applyFill="1" applyAlignment="1">
      <alignment horizontal="right"/>
    </xf>
    <xf numFmtId="0" fontId="14" fillId="0" borderId="0" xfId="0" applyFont="1" applyFill="1" applyAlignment="1"/>
    <xf numFmtId="0" fontId="15" fillId="0" borderId="0" xfId="0" applyFont="1" applyFill="1"/>
    <xf numFmtId="0" fontId="16" fillId="0" borderId="0" xfId="7" applyFont="1" applyFill="1" applyBorder="1" applyAlignment="1">
      <alignment horizontal="left"/>
    </xf>
    <xf numFmtId="49" fontId="16" fillId="0" borderId="0" xfId="7" applyNumberFormat="1" applyFont="1" applyFill="1" applyBorder="1" applyAlignment="1">
      <alignment horizontal="center" vertical="center"/>
    </xf>
    <xf numFmtId="0" fontId="1" fillId="0" borderId="0" xfId="7" applyFont="1" applyFill="1" applyBorder="1" applyAlignment="1"/>
    <xf numFmtId="14" fontId="16" fillId="0" borderId="0" xfId="7" applyNumberFormat="1" applyFont="1" applyFill="1" applyBorder="1" applyAlignment="1">
      <alignment horizontal="center" wrapText="1"/>
    </xf>
    <xf numFmtId="0" fontId="15" fillId="0" borderId="0" xfId="0" applyFont="1" applyFill="1" applyAlignment="1">
      <alignment wrapText="1"/>
    </xf>
    <xf numFmtId="0" fontId="16" fillId="0" borderId="0" xfId="7" applyFont="1" applyBorder="1" applyAlignment="1">
      <alignment horizontal="left"/>
    </xf>
    <xf numFmtId="14" fontId="16" fillId="0" borderId="1" xfId="7" applyNumberFormat="1" applyFont="1" applyFill="1" applyBorder="1" applyAlignment="1">
      <alignment horizontal="center"/>
    </xf>
    <xf numFmtId="14" fontId="16" fillId="0" borderId="0" xfId="7" applyNumberFormat="1" applyFont="1" applyFill="1" applyBorder="1" applyAlignment="1">
      <alignment horizontal="center"/>
    </xf>
    <xf numFmtId="0" fontId="1" fillId="0" borderId="0" xfId="7" applyFont="1" applyFill="1" applyBorder="1" applyAlignment="1">
      <alignment horizontal="left"/>
    </xf>
    <xf numFmtId="0" fontId="1" fillId="0" borderId="0" xfId="0" applyFont="1" applyBorder="1" applyAlignment="1">
      <alignment horizontal="left" vertical="top"/>
    </xf>
    <xf numFmtId="0" fontId="17" fillId="0" borderId="0" xfId="0" applyFont="1" applyFill="1" applyBorder="1" applyAlignment="1">
      <alignment horizontal="left" vertical="top" wrapText="1"/>
    </xf>
    <xf numFmtId="0" fontId="16" fillId="0" borderId="0" xfId="7" applyFont="1" applyFill="1" applyBorder="1" applyAlignment="1">
      <alignment horizontal="left" wrapText="1"/>
    </xf>
    <xf numFmtId="3" fontId="13" fillId="0" borderId="0" xfId="8" applyNumberFormat="1" applyFont="1" applyFill="1" applyAlignment="1">
      <alignment horizontal="right"/>
    </xf>
    <xf numFmtId="0" fontId="14" fillId="0" borderId="0" xfId="0" applyFont="1" applyFill="1"/>
    <xf numFmtId="0" fontId="1" fillId="0" borderId="0" xfId="7" applyFont="1" applyFill="1" applyBorder="1" applyAlignment="1">
      <alignment horizontal="left" wrapText="1"/>
    </xf>
    <xf numFmtId="0" fontId="17" fillId="0" borderId="0" xfId="7" applyFont="1" applyFill="1" applyBorder="1" applyAlignment="1">
      <alignment horizontal="left" wrapText="1"/>
    </xf>
    <xf numFmtId="0" fontId="17" fillId="0" borderId="0" xfId="7" applyFont="1" applyFill="1" applyBorder="1" applyAlignment="1">
      <alignment horizontal="left"/>
    </xf>
    <xf numFmtId="3" fontId="13" fillId="0" borderId="0" xfId="1" applyNumberFormat="1" applyFont="1" applyFill="1" applyAlignment="1">
      <alignment horizontal="right"/>
    </xf>
    <xf numFmtId="0" fontId="16" fillId="0" borderId="0" xfId="7" applyFont="1" applyFill="1" applyBorder="1" applyAlignment="1">
      <alignment horizontal="left" vertical="center"/>
    </xf>
    <xf numFmtId="0" fontId="1" fillId="0" borderId="0" xfId="7" quotePrefix="1" applyFont="1" applyFill="1" applyBorder="1" applyAlignment="1">
      <alignment horizontal="left"/>
    </xf>
    <xf numFmtId="0" fontId="1" fillId="0" borderId="0" xfId="7" applyFont="1" applyBorder="1" applyAlignment="1">
      <alignment horizontal="left"/>
    </xf>
    <xf numFmtId="0" fontId="16" fillId="0" borderId="0" xfId="0" applyFont="1" applyBorder="1" applyAlignment="1">
      <alignment horizontal="left" vertical="top"/>
    </xf>
    <xf numFmtId="3" fontId="13" fillId="0" borderId="3" xfId="2" applyNumberFormat="1" applyFont="1" applyFill="1" applyBorder="1" applyAlignment="1"/>
    <xf numFmtId="167" fontId="13" fillId="0" borderId="0" xfId="2" applyNumberFormat="1" applyFont="1" applyFill="1" applyBorder="1" applyAlignment="1"/>
    <xf numFmtId="165" fontId="12" fillId="0" borderId="0" xfId="2" applyNumberFormat="1" applyFont="1" applyFill="1" applyBorder="1" applyAlignment="1">
      <alignment horizontal="left"/>
    </xf>
    <xf numFmtId="0" fontId="1" fillId="0" borderId="0" xfId="6" applyFont="1" applyBorder="1" applyAlignment="1"/>
    <xf numFmtId="3" fontId="12" fillId="2" borderId="0" xfId="8" applyNumberFormat="1" applyFont="1" applyFill="1" applyAlignment="1">
      <alignment horizontal="right" wrapText="1"/>
    </xf>
    <xf numFmtId="167" fontId="12" fillId="2" borderId="0" xfId="8" applyNumberFormat="1" applyFont="1" applyFill="1" applyAlignment="1">
      <alignment horizontal="right" vertical="center"/>
    </xf>
    <xf numFmtId="3" fontId="13" fillId="0" borderId="2" xfId="2" applyNumberFormat="1" applyFont="1" applyFill="1" applyBorder="1" applyAlignment="1"/>
    <xf numFmtId="165" fontId="1" fillId="0" borderId="0" xfId="2" applyNumberFormat="1" applyFont="1" applyFill="1" applyBorder="1" applyAlignment="1">
      <alignment horizontal="left"/>
    </xf>
    <xf numFmtId="0" fontId="1" fillId="0" borderId="0" xfId="0" applyFont="1"/>
    <xf numFmtId="3" fontId="12" fillId="2" borderId="4" xfId="1" applyNumberFormat="1" applyFont="1" applyFill="1" applyBorder="1" applyAlignment="1">
      <alignment horizontal="right"/>
    </xf>
    <xf numFmtId="3" fontId="16" fillId="0" borderId="0" xfId="2" applyNumberFormat="1" applyFont="1" applyFill="1" applyBorder="1" applyAlignment="1"/>
    <xf numFmtId="167" fontId="16" fillId="0" borderId="0" xfId="2" applyNumberFormat="1" applyFont="1" applyFill="1" applyBorder="1" applyAlignment="1"/>
    <xf numFmtId="0" fontId="16" fillId="0" borderId="0" xfId="6" applyFont="1" applyBorder="1" applyAlignment="1"/>
    <xf numFmtId="3" fontId="16" fillId="0" borderId="3" xfId="2" applyNumberFormat="1" applyFont="1" applyFill="1" applyBorder="1" applyAlignment="1"/>
    <xf numFmtId="0" fontId="18" fillId="0" borderId="0" xfId="0" applyFont="1" applyFill="1" applyAlignment="1"/>
    <xf numFmtId="167" fontId="19" fillId="0" borderId="0" xfId="2" applyNumberFormat="1" applyFont="1" applyFill="1" applyBorder="1" applyAlignment="1">
      <alignment horizontal="left"/>
    </xf>
    <xf numFmtId="0" fontId="15" fillId="0" borderId="0" xfId="0" applyFont="1" applyFill="1" applyAlignment="1"/>
    <xf numFmtId="167" fontId="15" fillId="0" borderId="0" xfId="0" applyNumberFormat="1" applyFont="1" applyFill="1"/>
    <xf numFmtId="0" fontId="15" fillId="0" borderId="0" xfId="9" applyFont="1" applyFill="1"/>
    <xf numFmtId="0" fontId="1" fillId="0" borderId="0" xfId="9" applyFont="1" applyFill="1" applyAlignment="1">
      <alignment horizontal="center"/>
    </xf>
    <xf numFmtId="0" fontId="14" fillId="0" borderId="0" xfId="9" applyFont="1" applyFill="1" applyBorder="1" applyAlignment="1">
      <alignment horizontal="center" wrapText="1"/>
    </xf>
    <xf numFmtId="0" fontId="14" fillId="0" borderId="0" xfId="9" applyFont="1" applyFill="1" applyBorder="1" applyAlignment="1">
      <alignment horizontal="center"/>
    </xf>
    <xf numFmtId="14" fontId="1" fillId="0" borderId="0" xfId="7" applyNumberFormat="1" applyFont="1" applyFill="1" applyBorder="1" applyAlignment="1">
      <alignment horizontal="center" wrapText="1"/>
    </xf>
    <xf numFmtId="14" fontId="1" fillId="0" borderId="1" xfId="7" applyNumberFormat="1" applyFont="1" applyFill="1" applyBorder="1" applyAlignment="1">
      <alignment horizontal="center"/>
    </xf>
    <xf numFmtId="0" fontId="1" fillId="0" borderId="0" xfId="0" applyFont="1" applyBorder="1" applyAlignment="1"/>
    <xf numFmtId="167" fontId="1" fillId="2" borderId="0" xfId="8" applyNumberFormat="1" applyFont="1" applyFill="1" applyAlignment="1">
      <alignment horizontal="right"/>
    </xf>
    <xf numFmtId="167" fontId="13" fillId="2" borderId="0" xfId="8" applyNumberFormat="1" applyFont="1" applyFill="1" applyAlignment="1">
      <alignment vertical="center"/>
    </xf>
    <xf numFmtId="167" fontId="13" fillId="0" borderId="0" xfId="8" applyNumberFormat="1" applyFont="1" applyFill="1" applyAlignment="1">
      <alignment vertical="center"/>
    </xf>
    <xf numFmtId="0" fontId="16" fillId="0" borderId="0" xfId="6" applyFont="1" applyFill="1" applyBorder="1" applyAlignment="1"/>
    <xf numFmtId="167" fontId="16" fillId="0" borderId="2" xfId="11" applyNumberFormat="1" applyFont="1" applyFill="1" applyBorder="1" applyAlignment="1">
      <alignment vertical="center"/>
    </xf>
    <xf numFmtId="0" fontId="1" fillId="0" borderId="0" xfId="8" applyFont="1" applyFill="1" applyBorder="1" applyAlignment="1"/>
    <xf numFmtId="0" fontId="1" fillId="0" borderId="0" xfId="7" applyFont="1" applyFill="1" applyBorder="1" applyAlignment="1">
      <alignment vertical="center"/>
    </xf>
    <xf numFmtId="167" fontId="15" fillId="0" borderId="0" xfId="9" applyNumberFormat="1" applyFont="1" applyFill="1"/>
    <xf numFmtId="167" fontId="1" fillId="2" borderId="0" xfId="8" applyNumberFormat="1" applyFont="1" applyFill="1" applyAlignment="1">
      <alignment horizontal="right" vertical="center"/>
    </xf>
    <xf numFmtId="167" fontId="13" fillId="0" borderId="0" xfId="11" applyNumberFormat="1" applyFont="1" applyFill="1" applyBorder="1" applyAlignment="1">
      <alignment vertical="center"/>
    </xf>
    <xf numFmtId="0" fontId="12" fillId="0" borderId="0" xfId="7" applyFont="1" applyFill="1" applyBorder="1" applyAlignment="1">
      <alignment vertical="center"/>
    </xf>
    <xf numFmtId="167" fontId="1" fillId="0" borderId="0" xfId="8" applyNumberFormat="1" applyFont="1" applyFill="1" applyAlignment="1">
      <alignment vertical="center"/>
    </xf>
    <xf numFmtId="0" fontId="16" fillId="0" borderId="0" xfId="6" applyFont="1" applyAlignment="1"/>
    <xf numFmtId="167" fontId="13" fillId="0" borderId="3" xfId="8" applyNumberFormat="1" applyFont="1" applyFill="1" applyBorder="1" applyAlignment="1">
      <alignment vertical="center"/>
    </xf>
    <xf numFmtId="0" fontId="16" fillId="0" borderId="0" xfId="9" applyFont="1" applyFill="1" applyAlignment="1"/>
    <xf numFmtId="167" fontId="12" fillId="0" borderId="0" xfId="8" applyNumberFormat="1" applyFont="1" applyFill="1" applyBorder="1" applyAlignment="1">
      <alignment vertical="center"/>
    </xf>
    <xf numFmtId="0" fontId="1" fillId="0" borderId="0" xfId="9" applyFont="1" applyFill="1" applyAlignment="1"/>
    <xf numFmtId="167" fontId="12" fillId="0" borderId="0" xfId="8" applyNumberFormat="1" applyFont="1" applyFill="1" applyAlignment="1">
      <alignment vertical="center"/>
    </xf>
    <xf numFmtId="167" fontId="12" fillId="0" borderId="0" xfId="8" applyNumberFormat="1" applyFont="1" applyFill="1" applyAlignment="1">
      <alignment vertical="center" wrapText="1"/>
    </xf>
    <xf numFmtId="167" fontId="16" fillId="0" borderId="3" xfId="11" applyNumberFormat="1" applyFont="1" applyFill="1" applyBorder="1" applyAlignment="1">
      <alignment vertical="center"/>
    </xf>
    <xf numFmtId="0" fontId="16" fillId="0" borderId="0" xfId="6" applyFont="1" applyFill="1" applyAlignment="1"/>
    <xf numFmtId="167" fontId="1" fillId="0" borderId="0" xfId="11" applyNumberFormat="1" applyFont="1" applyFill="1" applyBorder="1" applyAlignment="1">
      <alignment vertical="center"/>
    </xf>
    <xf numFmtId="0" fontId="1" fillId="0" borderId="0" xfId="7" applyFont="1" applyBorder="1" applyAlignment="1"/>
    <xf numFmtId="167" fontId="1" fillId="2" borderId="0" xfId="11" applyNumberFormat="1" applyFont="1" applyFill="1" applyBorder="1" applyAlignment="1"/>
    <xf numFmtId="167" fontId="14" fillId="0" borderId="3" xfId="9" applyNumberFormat="1" applyFont="1" applyFill="1" applyBorder="1" applyAlignment="1">
      <alignment vertical="center"/>
    </xf>
    <xf numFmtId="0" fontId="14" fillId="0" borderId="0" xfId="9" applyFont="1" applyFill="1" applyAlignment="1"/>
    <xf numFmtId="167" fontId="15" fillId="0" borderId="0" xfId="9" applyNumberFormat="1" applyFont="1" applyFill="1" applyBorder="1" applyAlignment="1">
      <alignment vertical="center"/>
    </xf>
    <xf numFmtId="0" fontId="14" fillId="0" borderId="0" xfId="0" applyFont="1" applyAlignment="1"/>
    <xf numFmtId="0" fontId="16" fillId="0" borderId="0" xfId="0" applyFont="1" applyBorder="1" applyAlignment="1"/>
    <xf numFmtId="0" fontId="15" fillId="0" borderId="0" xfId="9" applyFont="1" applyFill="1" applyAlignment="1"/>
    <xf numFmtId="0" fontId="1" fillId="0" borderId="0" xfId="9" applyFont="1"/>
    <xf numFmtId="0" fontId="16" fillId="0" borderId="0" xfId="9" applyFont="1" applyAlignment="1">
      <alignment horizontal="left"/>
    </xf>
    <xf numFmtId="0" fontId="1" fillId="0" borderId="0" xfId="9" applyFont="1" applyBorder="1"/>
    <xf numFmtId="167" fontId="1" fillId="0" borderId="7" xfId="12" applyNumberFormat="1" applyFont="1" applyFill="1" applyBorder="1" applyAlignment="1">
      <alignment horizontal="right"/>
    </xf>
    <xf numFmtId="167" fontId="16" fillId="0" borderId="7" xfId="12" applyNumberFormat="1" applyFont="1" applyFill="1" applyBorder="1" applyAlignment="1"/>
    <xf numFmtId="167" fontId="1" fillId="0" borderId="7" xfId="3" applyNumberFormat="1" applyFont="1" applyFill="1" applyBorder="1" applyAlignment="1">
      <alignment horizontal="right"/>
    </xf>
    <xf numFmtId="167" fontId="16" fillId="2" borderId="7" xfId="12" applyNumberFormat="1" applyFont="1" applyFill="1" applyBorder="1" applyAlignment="1"/>
    <xf numFmtId="0" fontId="1" fillId="0" borderId="7" xfId="3" applyFont="1" applyFill="1" applyBorder="1" applyAlignment="1">
      <alignment vertical="center"/>
    </xf>
    <xf numFmtId="0" fontId="16" fillId="0" borderId="7" xfId="3" applyFont="1" applyFill="1" applyBorder="1" applyAlignment="1">
      <alignment vertical="top"/>
    </xf>
    <xf numFmtId="0" fontId="16" fillId="0" borderId="7" xfId="0" applyFont="1" applyFill="1" applyBorder="1" applyAlignment="1">
      <alignment horizontal="center" vertical="center" wrapText="1"/>
    </xf>
    <xf numFmtId="0" fontId="1" fillId="0" borderId="7" xfId="0" applyFont="1" applyFill="1" applyBorder="1" applyAlignment="1">
      <alignment vertical="top"/>
    </xf>
    <xf numFmtId="170" fontId="16" fillId="0" borderId="7" xfId="9" applyNumberFormat="1" applyFont="1" applyFill="1" applyBorder="1" applyAlignment="1">
      <alignment horizontal="center" vertical="center" wrapText="1"/>
    </xf>
    <xf numFmtId="0" fontId="16" fillId="0" borderId="7" xfId="3" applyFont="1" applyFill="1" applyBorder="1" applyAlignment="1">
      <alignment vertical="center"/>
    </xf>
    <xf numFmtId="0" fontId="1" fillId="0" borderId="7" xfId="0" applyFont="1" applyFill="1" applyBorder="1"/>
    <xf numFmtId="0" fontId="1" fillId="0" borderId="7" xfId="3" applyFont="1" applyFill="1" applyBorder="1" applyAlignment="1">
      <alignment horizontal="left" vertical="center"/>
    </xf>
    <xf numFmtId="0" fontId="1" fillId="0" borderId="7" xfId="3" applyFont="1" applyFill="1" applyBorder="1" applyAlignment="1">
      <alignment horizontal="left" vertical="center" wrapText="1"/>
    </xf>
    <xf numFmtId="0" fontId="16" fillId="0" borderId="7" xfId="3" applyFont="1" applyFill="1" applyBorder="1" applyAlignment="1">
      <alignment horizontal="left" vertical="center"/>
    </xf>
    <xf numFmtId="0" fontId="1" fillId="0" borderId="7" xfId="7" applyFont="1" applyFill="1" applyBorder="1" applyAlignment="1">
      <alignment horizontal="left" vertical="center" wrapText="1"/>
    </xf>
    <xf numFmtId="2" fontId="1" fillId="0" borderId="7" xfId="3" applyNumberFormat="1" applyFont="1" applyFill="1" applyBorder="1" applyAlignment="1">
      <alignment horizontal="left" vertical="center" wrapText="1"/>
    </xf>
    <xf numFmtId="167" fontId="1" fillId="2" borderId="7" xfId="12" applyNumberFormat="1" applyFont="1" applyFill="1" applyBorder="1" applyAlignment="1">
      <alignment horizontal="right"/>
    </xf>
    <xf numFmtId="0" fontId="1" fillId="0" borderId="7" xfId="3" applyFont="1" applyFill="1" applyBorder="1" applyAlignment="1">
      <alignment vertical="center" wrapText="1"/>
    </xf>
    <xf numFmtId="169" fontId="1" fillId="0" borderId="0" xfId="11" applyNumberFormat="1" applyFont="1" applyFill="1" applyBorder="1" applyAlignment="1"/>
    <xf numFmtId="0" fontId="1" fillId="0" borderId="0" xfId="0" applyFont="1" applyBorder="1"/>
    <xf numFmtId="167" fontId="1" fillId="0" borderId="0" xfId="12" applyNumberFormat="1" applyFont="1" applyFill="1" applyBorder="1" applyAlignment="1"/>
    <xf numFmtId="167" fontId="1" fillId="2" borderId="12" xfId="12" applyNumberFormat="1" applyFont="1" applyFill="1" applyBorder="1" applyAlignment="1"/>
    <xf numFmtId="167" fontId="1" fillId="2" borderId="12" xfId="12" applyNumberFormat="1" applyFont="1" applyFill="1" applyBorder="1" applyAlignment="1">
      <alignment horizontal="right"/>
    </xf>
    <xf numFmtId="3" fontId="16" fillId="0" borderId="7" xfId="13" applyNumberFormat="1" applyFont="1" applyBorder="1"/>
    <xf numFmtId="167" fontId="11" fillId="0" borderId="7" xfId="8" applyNumberFormat="1" applyFont="1" applyFill="1" applyBorder="1" applyAlignment="1">
      <alignment horizontal="right"/>
    </xf>
    <xf numFmtId="0" fontId="16" fillId="0" borderId="0" xfId="13" applyFont="1" applyAlignment="1">
      <alignment horizontal="left" vertical="center"/>
    </xf>
    <xf numFmtId="0" fontId="16" fillId="0" borderId="0" xfId="0" applyFont="1" applyAlignment="1">
      <alignment horizontal="left" vertical="center"/>
    </xf>
    <xf numFmtId="0" fontId="1" fillId="0" borderId="0" xfId="13" applyFont="1" applyAlignment="1">
      <alignment horizontal="left" vertical="center"/>
    </xf>
    <xf numFmtId="0" fontId="16" fillId="0" borderId="0" xfId="0" applyFont="1" applyAlignment="1">
      <alignment horizontal="left" vertical="center"/>
    </xf>
    <xf numFmtId="0" fontId="16" fillId="0" borderId="0" xfId="13" applyFont="1" applyAlignment="1">
      <alignment horizontal="left" vertical="center"/>
    </xf>
    <xf numFmtId="0" fontId="16" fillId="0" borderId="0" xfId="13" applyFont="1" applyBorder="1" applyAlignment="1">
      <alignment horizontal="left" vertical="center"/>
    </xf>
    <xf numFmtId="0" fontId="16" fillId="0" borderId="0" xfId="13" applyFont="1" applyBorder="1" applyAlignment="1">
      <alignment horizontal="left" vertical="center" wrapText="1"/>
    </xf>
    <xf numFmtId="0" fontId="16" fillId="0" borderId="0" xfId="0" applyFont="1"/>
    <xf numFmtId="170" fontId="16" fillId="0" borderId="1" xfId="9" applyNumberFormat="1" applyFont="1" applyBorder="1" applyAlignment="1">
      <alignment horizontal="center" vertical="center" wrapText="1"/>
    </xf>
    <xf numFmtId="0" fontId="16" fillId="0" borderId="1" xfId="0" applyFont="1" applyBorder="1"/>
    <xf numFmtId="0" fontId="1" fillId="0" borderId="4" xfId="13" applyFont="1" applyBorder="1" applyAlignment="1">
      <alignment horizontal="center" vertical="center"/>
    </xf>
    <xf numFmtId="0" fontId="1" fillId="0" borderId="0" xfId="13" applyFont="1" applyBorder="1" applyAlignment="1">
      <alignment horizontal="center" vertical="center"/>
    </xf>
    <xf numFmtId="0" fontId="16" fillId="0" borderId="0" xfId="0" applyFont="1" applyBorder="1" applyAlignment="1">
      <alignment horizontal="left" vertical="center"/>
    </xf>
    <xf numFmtId="0" fontId="1" fillId="0" borderId="0" xfId="13" applyFont="1" applyBorder="1" applyAlignment="1">
      <alignment horizontal="left" vertical="center"/>
    </xf>
    <xf numFmtId="0" fontId="1" fillId="0" borderId="0" xfId="13" quotePrefix="1" applyFont="1" applyBorder="1" applyAlignment="1">
      <alignment horizontal="left" vertical="center" wrapText="1"/>
    </xf>
    <xf numFmtId="0" fontId="1" fillId="0" borderId="4" xfId="13" quotePrefix="1" applyFont="1" applyBorder="1" applyAlignment="1">
      <alignment horizontal="left" vertical="center" wrapText="1"/>
    </xf>
    <xf numFmtId="0" fontId="16" fillId="0" borderId="5" xfId="0" applyFont="1" applyBorder="1" applyAlignment="1">
      <alignment horizontal="left" vertical="center"/>
    </xf>
    <xf numFmtId="3" fontId="16" fillId="0" borderId="9" xfId="13" applyNumberFormat="1" applyFont="1" applyBorder="1"/>
    <xf numFmtId="3" fontId="16" fillId="0" borderId="7" xfId="0" applyNumberFormat="1" applyFont="1" applyBorder="1"/>
    <xf numFmtId="167" fontId="16" fillId="0" borderId="9" xfId="8" applyNumberFormat="1" applyFont="1" applyFill="1" applyBorder="1" applyAlignment="1">
      <alignment horizontal="right" vertical="center"/>
    </xf>
    <xf numFmtId="167" fontId="16" fillId="0" borderId="7" xfId="8" applyNumberFormat="1" applyFont="1" applyFill="1" applyBorder="1" applyAlignment="1">
      <alignment horizontal="right" vertical="center"/>
    </xf>
    <xf numFmtId="0" fontId="1" fillId="0" borderId="6" xfId="0" applyFont="1" applyBorder="1"/>
    <xf numFmtId="0" fontId="2" fillId="3" borderId="0" xfId="0" applyFont="1" applyFill="1" applyAlignment="1" applyProtection="1">
      <alignment vertical="center"/>
    </xf>
    <xf numFmtId="0" fontId="2" fillId="3" borderId="0" xfId="0" applyFont="1" applyFill="1" applyAlignment="1" applyProtection="1">
      <alignment horizontal="center" vertical="center"/>
    </xf>
    <xf numFmtId="0" fontId="20" fillId="3" borderId="0" xfId="0" applyFont="1" applyFill="1" applyAlignment="1" applyProtection="1">
      <alignment horizontal="center" vertical="center"/>
    </xf>
    <xf numFmtId="0" fontId="16" fillId="3" borderId="0" xfId="0" applyFont="1" applyFill="1" applyAlignment="1" applyProtection="1">
      <alignment horizontal="center" vertical="center"/>
    </xf>
    <xf numFmtId="0" fontId="1" fillId="0" borderId="0" xfId="0" applyFont="1" applyAlignment="1">
      <alignment horizontal="center" vertical="center"/>
    </xf>
    <xf numFmtId="0" fontId="16" fillId="3" borderId="10" xfId="0" applyFont="1" applyFill="1" applyBorder="1" applyAlignment="1" applyProtection="1">
      <alignment horizontal="center" vertical="center" wrapText="1"/>
    </xf>
    <xf numFmtId="0" fontId="16" fillId="3" borderId="11" xfId="0" applyFont="1" applyFill="1" applyBorder="1" applyAlignment="1" applyProtection="1">
      <alignment horizontal="center" vertical="center" wrapText="1"/>
    </xf>
    <xf numFmtId="0" fontId="1" fillId="3" borderId="7" xfId="0" applyFont="1" applyFill="1" applyBorder="1" applyAlignment="1" applyProtection="1">
      <alignment vertical="center" wrapText="1"/>
    </xf>
    <xf numFmtId="0" fontId="1" fillId="3" borderId="7" xfId="0" applyFont="1" applyFill="1" applyBorder="1" applyAlignment="1" applyProtection="1">
      <alignment horizontal="center" vertical="center"/>
    </xf>
    <xf numFmtId="171" fontId="1" fillId="3" borderId="13" xfId="0" applyNumberFormat="1" applyFont="1" applyFill="1" applyBorder="1" applyAlignment="1" applyProtection="1">
      <alignment horizontal="center" vertical="center"/>
    </xf>
    <xf numFmtId="0" fontId="1" fillId="3" borderId="7" xfId="0" applyFont="1" applyFill="1" applyBorder="1" applyAlignment="1" applyProtection="1">
      <alignment vertical="center"/>
    </xf>
    <xf numFmtId="0" fontId="1" fillId="0" borderId="7" xfId="0" applyFont="1" applyFill="1" applyBorder="1" applyAlignment="1" applyProtection="1">
      <alignment vertical="center" wrapText="1"/>
    </xf>
    <xf numFmtId="0" fontId="1" fillId="0" borderId="7" xfId="0" applyFont="1" applyFill="1" applyBorder="1" applyAlignment="1" applyProtection="1">
      <alignment horizontal="center" vertical="center"/>
    </xf>
    <xf numFmtId="171" fontId="1" fillId="2" borderId="13" xfId="0" applyNumberFormat="1" applyFont="1" applyFill="1" applyBorder="1" applyAlignment="1" applyProtection="1">
      <alignment horizontal="center" vertical="center"/>
    </xf>
    <xf numFmtId="171" fontId="2" fillId="3" borderId="14" xfId="0" applyNumberFormat="1" applyFont="1" applyFill="1" applyBorder="1" applyAlignment="1" applyProtection="1">
      <alignment horizontal="center" vertical="center" wrapText="1"/>
    </xf>
    <xf numFmtId="0" fontId="2" fillId="0" borderId="0" xfId="0" applyFont="1" applyAlignment="1">
      <alignment horizontal="justify" vertical="center"/>
    </xf>
    <xf numFmtId="0" fontId="1" fillId="0" borderId="0" xfId="0" applyFont="1" applyAlignment="1">
      <alignment horizontal="right" vertical="center"/>
    </xf>
    <xf numFmtId="0" fontId="17" fillId="0" borderId="0" xfId="0" applyFont="1" applyAlignment="1">
      <alignment vertical="center"/>
    </xf>
    <xf numFmtId="0" fontId="1" fillId="0" borderId="0" xfId="0" applyFont="1" applyAlignment="1">
      <alignment vertical="center"/>
    </xf>
    <xf numFmtId="0" fontId="1" fillId="2" borderId="7" xfId="0" applyFont="1" applyFill="1" applyBorder="1" applyAlignment="1">
      <alignment horizontal="justify" vertical="center" wrapText="1"/>
    </xf>
    <xf numFmtId="0" fontId="1" fillId="2" borderId="7" xfId="0" applyFont="1" applyFill="1" applyBorder="1" applyAlignment="1">
      <alignment horizontal="justify" vertical="center"/>
    </xf>
    <xf numFmtId="0" fontId="1" fillId="0" borderId="7" xfId="0" applyFont="1" applyBorder="1" applyAlignment="1">
      <alignment horizontal="justify" vertical="center"/>
    </xf>
    <xf numFmtId="0" fontId="1" fillId="0" borderId="0" xfId="0" applyFont="1" applyAlignment="1">
      <alignment horizontal="justify" vertical="center"/>
    </xf>
  </cellXfs>
  <cellStyles count="15">
    <cellStyle name="Comma_2231 IAS Financial Statements - Sep-30, 2001" xfId="1"/>
    <cellStyle name="Comma_ATF_31.11.07_F2_14 January 2008" xfId="2"/>
    <cellStyle name="Normal 2 2" xfId="3"/>
    <cellStyle name="Normal 2 2 2" xfId="12"/>
    <cellStyle name="Normal 6" xfId="4"/>
    <cellStyle name="Normal_ATF Bank_2008_M_Securities_WP_DI" xfId="5"/>
    <cellStyle name="Normal_CAP" xfId="13"/>
    <cellStyle name="Normal_JSCB Kyrgyzstan_2005_TB" xfId="6"/>
    <cellStyle name="Normal_Worksheet in   Fs" xfId="7"/>
    <cellStyle name="Normal_Worksheet in (C) 2243 IAS Transformation schedule 2003 &amp; Notes to FS - info for Memo" xfId="8"/>
    <cellStyle name="Обычный" xfId="0" builtinId="0"/>
    <cellStyle name="Обычный 2" xfId="9"/>
    <cellStyle name="Обычный 4" xfId="14"/>
    <cellStyle name="Финансовый 2" xfId="10"/>
    <cellStyle name="Финансовый 3" xfId="11"/>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4"/>
  <sheetViews>
    <sheetView topLeftCell="A31" zoomScale="130" zoomScaleNormal="130" workbookViewId="0">
      <selection activeCell="A47" sqref="A47"/>
    </sheetView>
  </sheetViews>
  <sheetFormatPr defaultRowHeight="12.75" x14ac:dyDescent="0.2"/>
  <cols>
    <col min="1" max="1" width="37.42578125" style="62" customWidth="1"/>
    <col min="2" max="3" width="13.140625" style="23" customWidth="1"/>
    <col min="4" max="4" width="13.85546875" style="23" customWidth="1"/>
    <col min="5" max="5" width="4.28515625" style="23" customWidth="1"/>
    <col min="6" max="16384" width="9.140625" style="23"/>
  </cols>
  <sheetData>
    <row r="1" spans="1:5" x14ac:dyDescent="0.2">
      <c r="A1" s="22" t="s">
        <v>146</v>
      </c>
    </row>
    <row r="2" spans="1:5" x14ac:dyDescent="0.2">
      <c r="A2" s="22"/>
    </row>
    <row r="3" spans="1:5" x14ac:dyDescent="0.2">
      <c r="A3" s="22" t="s">
        <v>68</v>
      </c>
    </row>
    <row r="4" spans="1:5" ht="12.75" customHeight="1" x14ac:dyDescent="0.2">
      <c r="A4" s="24" t="s">
        <v>161</v>
      </c>
      <c r="B4" s="25"/>
      <c r="C4" s="25"/>
      <c r="D4" s="25"/>
    </row>
    <row r="5" spans="1:5" s="28" customFormat="1" ht="25.5" x14ac:dyDescent="0.2">
      <c r="A5" s="26"/>
      <c r="B5" s="27" t="s">
        <v>162</v>
      </c>
      <c r="C5" s="27" t="s">
        <v>158</v>
      </c>
      <c r="D5" s="27" t="s">
        <v>163</v>
      </c>
      <c r="E5" s="23"/>
    </row>
    <row r="6" spans="1:5" ht="13.5" thickBot="1" x14ac:dyDescent="0.25">
      <c r="A6" s="29"/>
      <c r="B6" s="30" t="s">
        <v>10</v>
      </c>
      <c r="C6" s="30" t="s">
        <v>10</v>
      </c>
      <c r="D6" s="30" t="s">
        <v>10</v>
      </c>
    </row>
    <row r="7" spans="1:5" x14ac:dyDescent="0.2">
      <c r="A7" s="24" t="s">
        <v>9</v>
      </c>
      <c r="B7" s="31"/>
      <c r="C7" s="31"/>
      <c r="D7" s="31"/>
    </row>
    <row r="8" spans="1:5" x14ac:dyDescent="0.2">
      <c r="A8" s="32" t="s">
        <v>28</v>
      </c>
      <c r="B8" s="19">
        <f>3054836+2710</f>
        <v>3057546</v>
      </c>
      <c r="C8" s="19">
        <v>1847934</v>
      </c>
      <c r="D8" s="19">
        <v>2393222</v>
      </c>
    </row>
    <row r="9" spans="1:5" x14ac:dyDescent="0.2">
      <c r="A9" s="33" t="s">
        <v>0</v>
      </c>
      <c r="B9" s="19">
        <v>861251</v>
      </c>
      <c r="C9" s="19">
        <v>678767</v>
      </c>
      <c r="D9" s="19">
        <v>630835</v>
      </c>
    </row>
    <row r="10" spans="1:5" x14ac:dyDescent="0.2">
      <c r="A10" s="33" t="s">
        <v>27</v>
      </c>
      <c r="B10" s="19">
        <v>269174</v>
      </c>
      <c r="C10" s="19">
        <v>310522</v>
      </c>
      <c r="D10" s="19">
        <v>148079</v>
      </c>
    </row>
    <row r="11" spans="1:5" ht="25.5" x14ac:dyDescent="0.2">
      <c r="A11" s="34" t="s">
        <v>148</v>
      </c>
      <c r="B11" s="20">
        <v>-4911</v>
      </c>
      <c r="C11" s="20">
        <v>-4804</v>
      </c>
      <c r="D11" s="20">
        <v>-4912</v>
      </c>
    </row>
    <row r="12" spans="1:5" ht="25.5" x14ac:dyDescent="0.2">
      <c r="A12" s="35" t="s">
        <v>147</v>
      </c>
      <c r="B12" s="36">
        <f>B10+B11</f>
        <v>264263</v>
      </c>
      <c r="C12" s="36">
        <f>C10+C11</f>
        <v>305718</v>
      </c>
      <c r="D12" s="36">
        <f>D10+D11</f>
        <v>143167</v>
      </c>
    </row>
    <row r="13" spans="1:5" x14ac:dyDescent="0.2">
      <c r="A13" s="24" t="s">
        <v>135</v>
      </c>
      <c r="B13" s="36">
        <f>B8+B9+B12</f>
        <v>4183060</v>
      </c>
      <c r="C13" s="36">
        <f>C8+C9+C12</f>
        <v>2832419</v>
      </c>
      <c r="D13" s="36">
        <f>D8+D9+D12</f>
        <v>3167224</v>
      </c>
    </row>
    <row r="14" spans="1:5" s="37" customFormat="1" x14ac:dyDescent="0.2">
      <c r="A14" s="32" t="s">
        <v>1</v>
      </c>
      <c r="B14" s="21">
        <v>999748</v>
      </c>
      <c r="C14" s="21">
        <v>1481844</v>
      </c>
      <c r="D14" s="21">
        <v>1326269</v>
      </c>
      <c r="E14" s="23"/>
    </row>
    <row r="15" spans="1:5" s="37" customFormat="1" ht="38.25" x14ac:dyDescent="0.2">
      <c r="A15" s="38" t="s">
        <v>143</v>
      </c>
      <c r="B15" s="19">
        <v>74276</v>
      </c>
      <c r="C15" s="19">
        <v>32905</v>
      </c>
      <c r="D15" s="19">
        <v>55372</v>
      </c>
      <c r="E15" s="23"/>
    </row>
    <row r="16" spans="1:5" x14ac:dyDescent="0.2">
      <c r="A16" s="32" t="s">
        <v>26</v>
      </c>
      <c r="B16" s="19">
        <v>346877</v>
      </c>
      <c r="C16" s="19">
        <v>266241</v>
      </c>
      <c r="D16" s="19">
        <v>364723</v>
      </c>
    </row>
    <row r="17" spans="1:4" ht="25.5" x14ac:dyDescent="0.2">
      <c r="A17" s="39" t="s">
        <v>149</v>
      </c>
      <c r="B17" s="20">
        <v>-6883</v>
      </c>
      <c r="C17" s="20">
        <v>0</v>
      </c>
      <c r="D17" s="20">
        <v>0</v>
      </c>
    </row>
    <row r="18" spans="1:4" x14ac:dyDescent="0.2">
      <c r="A18" s="35" t="s">
        <v>152</v>
      </c>
      <c r="B18" s="36">
        <f>B16+B17</f>
        <v>339994</v>
      </c>
      <c r="C18" s="36">
        <f>C16+C17</f>
        <v>266241</v>
      </c>
      <c r="D18" s="36">
        <f>D16+D17</f>
        <v>364723</v>
      </c>
    </row>
    <row r="19" spans="1:4" x14ac:dyDescent="0.2">
      <c r="A19" s="32" t="s">
        <v>25</v>
      </c>
      <c r="B19" s="19">
        <v>8414840</v>
      </c>
      <c r="C19" s="19">
        <v>7116946</v>
      </c>
      <c r="D19" s="19">
        <v>7077416</v>
      </c>
    </row>
    <row r="20" spans="1:4" x14ac:dyDescent="0.2">
      <c r="A20" s="40" t="s">
        <v>150</v>
      </c>
      <c r="B20" s="20">
        <v>-512869</v>
      </c>
      <c r="C20" s="20">
        <v>-362873</v>
      </c>
      <c r="D20" s="20">
        <v>-345682</v>
      </c>
    </row>
    <row r="21" spans="1:4" x14ac:dyDescent="0.2">
      <c r="A21" s="40" t="s">
        <v>160</v>
      </c>
      <c r="B21" s="20">
        <v>-2668</v>
      </c>
      <c r="C21" s="20">
        <v>0</v>
      </c>
      <c r="D21" s="20">
        <v>-3413</v>
      </c>
    </row>
    <row r="22" spans="1:4" x14ac:dyDescent="0.2">
      <c r="A22" s="35" t="s">
        <v>151</v>
      </c>
      <c r="B22" s="41">
        <f>B19+B20+B21</f>
        <v>7899303</v>
      </c>
      <c r="C22" s="41">
        <f>C19+C20+C21</f>
        <v>6754073</v>
      </c>
      <c r="D22" s="41">
        <f>D19+D20+D21</f>
        <v>6728321</v>
      </c>
    </row>
    <row r="23" spans="1:4" x14ac:dyDescent="0.2">
      <c r="A23" s="42" t="s">
        <v>69</v>
      </c>
      <c r="B23" s="36">
        <f>B18+B22</f>
        <v>8239297</v>
      </c>
      <c r="C23" s="36">
        <f>C18+C22</f>
        <v>7020314</v>
      </c>
      <c r="D23" s="36">
        <f>D18+D22</f>
        <v>7093044</v>
      </c>
    </row>
    <row r="24" spans="1:4" x14ac:dyDescent="0.2">
      <c r="A24" s="32" t="s">
        <v>24</v>
      </c>
      <c r="B24" s="20">
        <v>536</v>
      </c>
      <c r="C24" s="20">
        <v>0</v>
      </c>
      <c r="D24" s="20">
        <v>17274</v>
      </c>
    </row>
    <row r="25" spans="1:4" x14ac:dyDescent="0.2">
      <c r="A25" s="43" t="s">
        <v>145</v>
      </c>
      <c r="B25" s="20">
        <v>0</v>
      </c>
      <c r="C25" s="20"/>
      <c r="D25" s="20">
        <v>0</v>
      </c>
    </row>
    <row r="26" spans="1:4" x14ac:dyDescent="0.2">
      <c r="A26" s="32" t="s">
        <v>23</v>
      </c>
      <c r="B26" s="19">
        <v>541225</v>
      </c>
      <c r="C26" s="19">
        <v>572573</v>
      </c>
      <c r="D26" s="19">
        <v>664069</v>
      </c>
    </row>
    <row r="27" spans="1:4" ht="13.5" customHeight="1" x14ac:dyDescent="0.2">
      <c r="A27" s="44" t="s">
        <v>22</v>
      </c>
      <c r="B27" s="19">
        <v>584389</v>
      </c>
      <c r="C27" s="19">
        <v>429003</v>
      </c>
      <c r="D27" s="19">
        <v>391346</v>
      </c>
    </row>
    <row r="28" spans="1:4" ht="13.5" thickBot="1" x14ac:dyDescent="0.25">
      <c r="A28" s="45" t="s">
        <v>17</v>
      </c>
      <c r="B28" s="46">
        <f>B13+B14+B15+B23+B24+B25+B26+B27</f>
        <v>14622531</v>
      </c>
      <c r="C28" s="46">
        <f>C13+C14+C15+C23+C24+C25+C26+C27</f>
        <v>12369058</v>
      </c>
      <c r="D28" s="46">
        <f>D13+D14+D15+D23+D24+D25+D26+D27</f>
        <v>12714598</v>
      </c>
    </row>
    <row r="29" spans="1:4" ht="13.5" thickTop="1" x14ac:dyDescent="0.2">
      <c r="A29" s="24"/>
      <c r="B29" s="47"/>
      <c r="C29" s="47"/>
      <c r="D29" s="47"/>
    </row>
    <row r="30" spans="1:4" x14ac:dyDescent="0.2">
      <c r="A30" s="29" t="s">
        <v>11</v>
      </c>
      <c r="B30" s="48"/>
      <c r="C30" s="48"/>
      <c r="D30" s="48"/>
    </row>
    <row r="31" spans="1:4" x14ac:dyDescent="0.2">
      <c r="A31" s="49" t="s">
        <v>141</v>
      </c>
      <c r="B31" s="19">
        <v>490550</v>
      </c>
      <c r="C31" s="19">
        <v>690706</v>
      </c>
      <c r="D31" s="19">
        <v>884705</v>
      </c>
    </row>
    <row r="32" spans="1:4" x14ac:dyDescent="0.2">
      <c r="A32" s="44" t="s">
        <v>15</v>
      </c>
      <c r="B32" s="50">
        <v>9984739</v>
      </c>
      <c r="C32" s="50">
        <v>8214053</v>
      </c>
      <c r="D32" s="50">
        <v>8359576</v>
      </c>
    </row>
    <row r="33" spans="1:4" x14ac:dyDescent="0.2">
      <c r="A33" s="44" t="s">
        <v>16</v>
      </c>
      <c r="B33" s="19">
        <v>1417553</v>
      </c>
      <c r="C33" s="19">
        <v>1387331</v>
      </c>
      <c r="D33" s="19">
        <v>1341147</v>
      </c>
    </row>
    <row r="34" spans="1:4" x14ac:dyDescent="0.2">
      <c r="A34" s="44" t="s">
        <v>14</v>
      </c>
      <c r="B34" s="19">
        <v>1730</v>
      </c>
      <c r="C34" s="19">
        <v>2331</v>
      </c>
      <c r="D34" s="19">
        <v>443</v>
      </c>
    </row>
    <row r="35" spans="1:4" x14ac:dyDescent="0.2">
      <c r="A35" s="32" t="s">
        <v>2</v>
      </c>
      <c r="B35" s="19">
        <v>17152</v>
      </c>
      <c r="C35" s="19">
        <v>15955</v>
      </c>
      <c r="D35" s="19">
        <v>14455</v>
      </c>
    </row>
    <row r="36" spans="1:4" ht="25.5" x14ac:dyDescent="0.2">
      <c r="A36" s="38" t="s">
        <v>13</v>
      </c>
      <c r="B36" s="51">
        <f>135840+536</f>
        <v>136376</v>
      </c>
      <c r="C36" s="51">
        <v>27707</v>
      </c>
      <c r="D36" s="51">
        <v>18423</v>
      </c>
    </row>
    <row r="37" spans="1:4" x14ac:dyDescent="0.2">
      <c r="A37" s="32" t="s">
        <v>137</v>
      </c>
      <c r="B37" s="51">
        <v>0</v>
      </c>
      <c r="C37" s="51">
        <v>0</v>
      </c>
      <c r="D37" s="51">
        <v>0</v>
      </c>
    </row>
    <row r="38" spans="1:4" x14ac:dyDescent="0.2">
      <c r="A38" s="33" t="s">
        <v>12</v>
      </c>
      <c r="B38" s="19">
        <v>652134.09709407296</v>
      </c>
      <c r="C38" s="19">
        <v>375183</v>
      </c>
      <c r="D38" s="19">
        <v>336070</v>
      </c>
    </row>
    <row r="39" spans="1:4" x14ac:dyDescent="0.2">
      <c r="A39" s="45" t="s">
        <v>18</v>
      </c>
      <c r="B39" s="52">
        <f>SUM(B31:B38)</f>
        <v>12700234.097094074</v>
      </c>
      <c r="C39" s="52">
        <f>SUM(C31:C38)</f>
        <v>10713266</v>
      </c>
      <c r="D39" s="52">
        <f>SUM(D31:D38)</f>
        <v>10954819</v>
      </c>
    </row>
    <row r="40" spans="1:4" x14ac:dyDescent="0.2">
      <c r="A40" s="32"/>
      <c r="B40" s="38"/>
      <c r="C40" s="38"/>
      <c r="D40" s="38"/>
    </row>
    <row r="41" spans="1:4" ht="12.75" customHeight="1" x14ac:dyDescent="0.2">
      <c r="A41" s="29" t="s">
        <v>19</v>
      </c>
      <c r="B41" s="53"/>
      <c r="C41" s="53"/>
      <c r="D41" s="53"/>
    </row>
    <row r="42" spans="1:4" x14ac:dyDescent="0.2">
      <c r="A42" s="44" t="s">
        <v>3</v>
      </c>
      <c r="B42" s="19">
        <v>1503473.7949999999</v>
      </c>
      <c r="C42" s="19">
        <v>1301658</v>
      </c>
      <c r="D42" s="19">
        <v>1301658</v>
      </c>
    </row>
    <row r="43" spans="1:4" x14ac:dyDescent="0.2">
      <c r="A43" s="54" t="s">
        <v>108</v>
      </c>
      <c r="B43" s="51">
        <v>0</v>
      </c>
      <c r="C43" s="51">
        <v>0</v>
      </c>
      <c r="D43" s="51">
        <v>0</v>
      </c>
    </row>
    <row r="44" spans="1:4" x14ac:dyDescent="0.2">
      <c r="A44" s="44" t="s">
        <v>4</v>
      </c>
      <c r="B44" s="55">
        <v>418823</v>
      </c>
      <c r="C44" s="55">
        <v>354134</v>
      </c>
      <c r="D44" s="55">
        <v>458121</v>
      </c>
    </row>
    <row r="45" spans="1:4" x14ac:dyDescent="0.2">
      <c r="A45" s="29" t="s">
        <v>20</v>
      </c>
      <c r="B45" s="56">
        <f>SUM(B42:B44)</f>
        <v>1922296.7949999999</v>
      </c>
      <c r="C45" s="56">
        <f>SUM(C42:C44)</f>
        <v>1655792</v>
      </c>
      <c r="D45" s="56">
        <f>SUM(D42:D44)</f>
        <v>1759779</v>
      </c>
    </row>
    <row r="46" spans="1:4" x14ac:dyDescent="0.2">
      <c r="A46" s="24"/>
      <c r="B46" s="57"/>
      <c r="C46" s="57"/>
      <c r="D46" s="57"/>
    </row>
    <row r="47" spans="1:4" ht="13.5" thickBot="1" x14ac:dyDescent="0.25">
      <c r="A47" s="58" t="s">
        <v>21</v>
      </c>
      <c r="B47" s="59">
        <f>B39+B45</f>
        <v>14622530.892094074</v>
      </c>
      <c r="C47" s="59">
        <f>C39+C45</f>
        <v>12369058</v>
      </c>
      <c r="D47" s="59">
        <f>D39+D45</f>
        <v>12714598</v>
      </c>
    </row>
    <row r="48" spans="1:4" ht="13.5" thickTop="1" x14ac:dyDescent="0.2">
      <c r="A48" s="32"/>
    </row>
    <row r="49" spans="1:4" x14ac:dyDescent="0.2">
      <c r="A49" s="60"/>
      <c r="B49" s="61"/>
      <c r="C49" s="61"/>
      <c r="D49" s="61"/>
    </row>
    <row r="52" spans="1:4" x14ac:dyDescent="0.2">
      <c r="A52" s="62" t="s">
        <v>70</v>
      </c>
      <c r="B52" s="63"/>
      <c r="C52" s="62" t="s">
        <v>70</v>
      </c>
      <c r="D52" s="63"/>
    </row>
    <row r="53" spans="1:4" x14ac:dyDescent="0.2">
      <c r="A53" s="22" t="s">
        <v>71</v>
      </c>
      <c r="B53" s="37"/>
      <c r="C53" s="22" t="s">
        <v>72</v>
      </c>
      <c r="D53" s="37"/>
    </row>
    <row r="54" spans="1:4" x14ac:dyDescent="0.2">
      <c r="A54" s="22" t="s">
        <v>136</v>
      </c>
      <c r="B54" s="37"/>
      <c r="C54" s="22" t="s">
        <v>73</v>
      </c>
      <c r="D54" s="37"/>
    </row>
  </sheetData>
  <phoneticPr fontId="0" type="noConversion"/>
  <pageMargins left="0.75" right="0.75" top="1" bottom="1" header="0.5" footer="0.5"/>
  <pageSetup paperSize="9" scale="76"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topLeftCell="A16" zoomScale="130" zoomScaleNormal="130" workbookViewId="0">
      <selection activeCell="C38" sqref="C38"/>
    </sheetView>
  </sheetViews>
  <sheetFormatPr defaultRowHeight="12.75" x14ac:dyDescent="0.2"/>
  <cols>
    <col min="1" max="1" width="43.42578125" style="100" customWidth="1"/>
    <col min="2" max="2" width="12" style="64" customWidth="1"/>
    <col min="3" max="3" width="12.140625" style="64" customWidth="1"/>
    <col min="4" max="4" width="17" style="64" customWidth="1"/>
    <col min="5" max="6" width="9.140625" style="64"/>
    <col min="7" max="7" width="24.5703125" style="64" customWidth="1"/>
    <col min="8" max="16384" width="9.140625" style="64"/>
  </cols>
  <sheetData>
    <row r="1" spans="1:3" x14ac:dyDescent="0.2">
      <c r="A1" s="22" t="s">
        <v>67</v>
      </c>
    </row>
    <row r="2" spans="1:3" x14ac:dyDescent="0.2">
      <c r="A2" s="22"/>
    </row>
    <row r="3" spans="1:3" x14ac:dyDescent="0.2">
      <c r="A3" s="22" t="s">
        <v>29</v>
      </c>
      <c r="B3" s="65"/>
      <c r="C3" s="65"/>
    </row>
    <row r="4" spans="1:3" x14ac:dyDescent="0.2">
      <c r="A4" s="24" t="s">
        <v>164</v>
      </c>
      <c r="B4" s="66"/>
      <c r="C4" s="66"/>
    </row>
    <row r="5" spans="1:3" x14ac:dyDescent="0.2">
      <c r="A5" s="67"/>
      <c r="B5" s="66"/>
      <c r="C5" s="66"/>
    </row>
    <row r="6" spans="1:3" ht="25.5" x14ac:dyDescent="0.2">
      <c r="A6" s="26"/>
      <c r="B6" s="68" t="s">
        <v>162</v>
      </c>
      <c r="C6" s="68" t="s">
        <v>158</v>
      </c>
    </row>
    <row r="7" spans="1:3" ht="13.5" thickBot="1" x14ac:dyDescent="0.25">
      <c r="A7" s="26"/>
      <c r="B7" s="69" t="s">
        <v>10</v>
      </c>
      <c r="C7" s="69" t="s">
        <v>10</v>
      </c>
    </row>
    <row r="8" spans="1:3" x14ac:dyDescent="0.2">
      <c r="A8" s="70" t="s">
        <v>30</v>
      </c>
      <c r="B8" s="71">
        <v>1017625</v>
      </c>
      <c r="C8" s="71">
        <v>944433</v>
      </c>
    </row>
    <row r="9" spans="1:3" x14ac:dyDescent="0.2">
      <c r="A9" s="70" t="s">
        <v>31</v>
      </c>
      <c r="B9" s="71">
        <v>-271683</v>
      </c>
      <c r="C9" s="71">
        <v>-283206</v>
      </c>
    </row>
    <row r="10" spans="1:3" x14ac:dyDescent="0.2">
      <c r="A10" s="24" t="s">
        <v>33</v>
      </c>
      <c r="B10" s="72">
        <f>SUM(B8:B9)</f>
        <v>745942</v>
      </c>
      <c r="C10" s="73">
        <f>SUM(C8:C9)</f>
        <v>661227</v>
      </c>
    </row>
    <row r="11" spans="1:3" x14ac:dyDescent="0.2">
      <c r="A11" s="40" t="s">
        <v>32</v>
      </c>
      <c r="B11" s="20">
        <v>-148441</v>
      </c>
      <c r="C11" s="20">
        <v>55714</v>
      </c>
    </row>
    <row r="12" spans="1:3" x14ac:dyDescent="0.2">
      <c r="A12" s="74" t="s">
        <v>5</v>
      </c>
      <c r="B12" s="75">
        <f>B10+B11</f>
        <v>597501</v>
      </c>
      <c r="C12" s="75">
        <f>C10+C11</f>
        <v>716941</v>
      </c>
    </row>
    <row r="13" spans="1:3" x14ac:dyDescent="0.2">
      <c r="A13" s="76"/>
      <c r="C13" s="77"/>
    </row>
    <row r="14" spans="1:3" x14ac:dyDescent="0.2">
      <c r="A14" s="26" t="s">
        <v>34</v>
      </c>
      <c r="B14" s="71">
        <v>316367</v>
      </c>
      <c r="C14" s="71">
        <v>281179</v>
      </c>
    </row>
    <row r="15" spans="1:3" x14ac:dyDescent="0.2">
      <c r="A15" s="26" t="s">
        <v>35</v>
      </c>
      <c r="B15" s="20">
        <v>-66408</v>
      </c>
      <c r="C15" s="20">
        <v>-44853</v>
      </c>
    </row>
    <row r="16" spans="1:3" x14ac:dyDescent="0.2">
      <c r="A16" s="76" t="s">
        <v>43</v>
      </c>
      <c r="B16" s="20">
        <v>229113</v>
      </c>
      <c r="C16" s="20">
        <v>129986</v>
      </c>
    </row>
    <row r="17" spans="1:4" x14ac:dyDescent="0.2">
      <c r="A17" s="76" t="s">
        <v>153</v>
      </c>
      <c r="B17" s="20">
        <v>2756</v>
      </c>
      <c r="C17" s="20">
        <v>1504</v>
      </c>
      <c r="D17" s="78"/>
    </row>
    <row r="18" spans="1:4" x14ac:dyDescent="0.2">
      <c r="A18" s="76" t="s">
        <v>138</v>
      </c>
      <c r="B18" s="79" t="s">
        <v>96</v>
      </c>
      <c r="C18" s="79" t="s">
        <v>96</v>
      </c>
      <c r="D18" s="78"/>
    </row>
    <row r="19" spans="1:4" x14ac:dyDescent="0.2">
      <c r="A19" s="74" t="s">
        <v>36</v>
      </c>
      <c r="B19" s="80">
        <f>SUM(B14:B18)</f>
        <v>481828</v>
      </c>
      <c r="C19" s="80">
        <f>SUM(C14:C17)</f>
        <v>367816</v>
      </c>
    </row>
    <row r="20" spans="1:4" x14ac:dyDescent="0.2">
      <c r="A20" s="76"/>
      <c r="B20" s="81"/>
      <c r="C20" s="82"/>
    </row>
    <row r="21" spans="1:4" x14ac:dyDescent="0.2">
      <c r="A21" s="76" t="s">
        <v>37</v>
      </c>
      <c r="B21" s="20">
        <f>B12+B19</f>
        <v>1079329</v>
      </c>
      <c r="C21" s="20">
        <v>1084757</v>
      </c>
    </row>
    <row r="22" spans="1:4" x14ac:dyDescent="0.2">
      <c r="A22" s="76" t="s">
        <v>38</v>
      </c>
      <c r="B22" s="20">
        <v>-874327</v>
      </c>
      <c r="C22" s="20">
        <v>-905161</v>
      </c>
    </row>
    <row r="23" spans="1:4" ht="13.5" thickBot="1" x14ac:dyDescent="0.25">
      <c r="A23" s="83" t="s">
        <v>41</v>
      </c>
      <c r="B23" s="84">
        <f>B21+B22</f>
        <v>205002</v>
      </c>
      <c r="C23" s="84">
        <f t="shared" ref="C23" si="0">C21+C22</f>
        <v>179596</v>
      </c>
    </row>
    <row r="24" spans="1:4" ht="13.5" thickTop="1" x14ac:dyDescent="0.2">
      <c r="A24" s="85"/>
      <c r="B24" s="86"/>
      <c r="C24" s="86"/>
    </row>
    <row r="25" spans="1:4" ht="25.5" x14ac:dyDescent="0.2">
      <c r="A25" s="39" t="s">
        <v>39</v>
      </c>
      <c r="B25" s="20">
        <v>3728</v>
      </c>
      <c r="C25" s="20">
        <v>-24012</v>
      </c>
    </row>
    <row r="26" spans="1:4" x14ac:dyDescent="0.2">
      <c r="A26" s="87"/>
      <c r="B26" s="88"/>
      <c r="C26" s="89"/>
    </row>
    <row r="27" spans="1:4" ht="13.5" thickBot="1" x14ac:dyDescent="0.25">
      <c r="A27" s="83" t="s">
        <v>40</v>
      </c>
      <c r="B27" s="90">
        <f>B23+B25</f>
        <v>208730</v>
      </c>
      <c r="C27" s="90">
        <f t="shared" ref="C27" si="1">C23+C25</f>
        <v>155584</v>
      </c>
    </row>
    <row r="28" spans="1:4" ht="13.5" thickTop="1" x14ac:dyDescent="0.2">
      <c r="A28" s="91"/>
      <c r="B28" s="92"/>
      <c r="C28" s="82"/>
    </row>
    <row r="29" spans="1:4" x14ac:dyDescent="0.2">
      <c r="A29" s="93" t="s">
        <v>6</v>
      </c>
      <c r="B29" s="94">
        <v>-21683</v>
      </c>
      <c r="C29" s="94">
        <v>-14381</v>
      </c>
    </row>
    <row r="30" spans="1:4" ht="13.5" thickBot="1" x14ac:dyDescent="0.25">
      <c r="A30" s="83" t="s">
        <v>7</v>
      </c>
      <c r="B30" s="95">
        <f>B29+B27</f>
        <v>187047</v>
      </c>
      <c r="C30" s="95">
        <f t="shared" ref="C30" si="2">C29+C27</f>
        <v>141203</v>
      </c>
    </row>
    <row r="31" spans="1:4" ht="13.5" thickTop="1" x14ac:dyDescent="0.2">
      <c r="A31" s="96"/>
      <c r="B31" s="97"/>
      <c r="C31" s="92"/>
    </row>
    <row r="32" spans="1:4" ht="13.5" thickBot="1" x14ac:dyDescent="0.25">
      <c r="A32" s="98" t="s">
        <v>42</v>
      </c>
      <c r="B32" s="95">
        <f>B30</f>
        <v>187047</v>
      </c>
      <c r="C32" s="95">
        <f>C30</f>
        <v>141203</v>
      </c>
    </row>
    <row r="33" spans="1:3" ht="13.5" thickTop="1" x14ac:dyDescent="0.2">
      <c r="A33" s="99" t="s">
        <v>8</v>
      </c>
      <c r="B33" s="122">
        <f>B32/300694759*1000</f>
        <v>0.62204941856003559</v>
      </c>
      <c r="C33" s="122">
        <f>C32/260331650*1000</f>
        <v>0.54239659296132459</v>
      </c>
    </row>
    <row r="36" spans="1:3" x14ac:dyDescent="0.2">
      <c r="A36" s="62" t="s">
        <v>70</v>
      </c>
      <c r="B36" s="62" t="s">
        <v>70</v>
      </c>
    </row>
    <row r="37" spans="1:3" x14ac:dyDescent="0.2">
      <c r="A37" s="22" t="s">
        <v>71</v>
      </c>
      <c r="B37" s="22" t="s">
        <v>72</v>
      </c>
    </row>
    <row r="38" spans="1:3" x14ac:dyDescent="0.2">
      <c r="A38" s="22" t="s">
        <v>136</v>
      </c>
      <c r="B38" s="22" t="s">
        <v>73</v>
      </c>
    </row>
  </sheetData>
  <pageMargins left="0.70866141732283472" right="0.70866141732283472" top="0.74803149606299213" bottom="0.74803149606299213" header="0.31496062992125984" footer="0.31496062992125984"/>
  <pageSetup paperSize="9" scale="8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5"/>
  <sheetViews>
    <sheetView topLeftCell="A19" workbookViewId="0">
      <selection activeCell="D13" sqref="D13"/>
    </sheetView>
  </sheetViews>
  <sheetFormatPr defaultRowHeight="12.75" x14ac:dyDescent="0.2"/>
  <cols>
    <col min="1" max="1" width="56.28515625" style="54" bestFit="1" customWidth="1"/>
    <col min="2" max="2" width="19.5703125" style="54" customWidth="1"/>
    <col min="3" max="3" width="18" style="54" customWidth="1"/>
    <col min="4" max="16384" width="9.140625" style="54"/>
  </cols>
  <sheetData>
    <row r="1" spans="1:8" x14ac:dyDescent="0.2">
      <c r="A1" s="22" t="s">
        <v>67</v>
      </c>
      <c r="B1" s="101"/>
      <c r="C1" s="101"/>
    </row>
    <row r="2" spans="1:8" x14ac:dyDescent="0.2">
      <c r="A2" s="22"/>
      <c r="B2" s="101"/>
      <c r="C2" s="101"/>
    </row>
    <row r="3" spans="1:8" x14ac:dyDescent="0.2">
      <c r="A3" s="102" t="s">
        <v>74</v>
      </c>
      <c r="B3" s="101"/>
      <c r="C3" s="101"/>
    </row>
    <row r="4" spans="1:8" x14ac:dyDescent="0.2">
      <c r="A4" s="102" t="s">
        <v>164</v>
      </c>
      <c r="B4" s="103"/>
      <c r="C4" s="103"/>
    </row>
    <row r="5" spans="1:8" x14ac:dyDescent="0.2">
      <c r="A5" s="101"/>
      <c r="B5" s="103"/>
      <c r="C5" s="103"/>
    </row>
    <row r="6" spans="1:8" ht="25.5" x14ac:dyDescent="0.2">
      <c r="A6" s="109"/>
      <c r="B6" s="110" t="s">
        <v>168</v>
      </c>
      <c r="C6" s="110" t="s">
        <v>165</v>
      </c>
    </row>
    <row r="7" spans="1:8" x14ac:dyDescent="0.2">
      <c r="A7" s="111"/>
      <c r="B7" s="112" t="s">
        <v>10</v>
      </c>
      <c r="C7" s="110" t="s">
        <v>10</v>
      </c>
    </row>
    <row r="8" spans="1:8" x14ac:dyDescent="0.2">
      <c r="A8" s="113" t="s">
        <v>44</v>
      </c>
      <c r="B8" s="114"/>
      <c r="C8" s="114"/>
    </row>
    <row r="9" spans="1:8" x14ac:dyDescent="0.2">
      <c r="A9" s="115" t="s">
        <v>45</v>
      </c>
      <c r="B9" s="11">
        <v>402319</v>
      </c>
      <c r="C9" s="11">
        <v>375096</v>
      </c>
    </row>
    <row r="10" spans="1:8" x14ac:dyDescent="0.2">
      <c r="A10" s="115" t="s">
        <v>46</v>
      </c>
      <c r="B10" s="11">
        <v>-91288</v>
      </c>
      <c r="C10" s="11">
        <v>-94336</v>
      </c>
    </row>
    <row r="11" spans="1:8" x14ac:dyDescent="0.2">
      <c r="A11" s="115" t="s">
        <v>34</v>
      </c>
      <c r="B11" s="11">
        <v>114853</v>
      </c>
      <c r="C11" s="11">
        <v>104289</v>
      </c>
    </row>
    <row r="12" spans="1:8" x14ac:dyDescent="0.2">
      <c r="A12" s="115" t="s">
        <v>47</v>
      </c>
      <c r="B12" s="11">
        <v>-29339</v>
      </c>
      <c r="C12" s="11">
        <v>-15078</v>
      </c>
    </row>
    <row r="13" spans="1:8" x14ac:dyDescent="0.2">
      <c r="A13" s="115" t="s">
        <v>48</v>
      </c>
      <c r="B13" s="11">
        <v>93302</v>
      </c>
      <c r="C13" s="11">
        <v>55371</v>
      </c>
    </row>
    <row r="14" spans="1:8" x14ac:dyDescent="0.2">
      <c r="A14" s="115" t="s">
        <v>139</v>
      </c>
      <c r="B14" s="11">
        <v>1428</v>
      </c>
      <c r="C14" s="11">
        <v>4507</v>
      </c>
    </row>
    <row r="15" spans="1:8" x14ac:dyDescent="0.2">
      <c r="A15" s="116" t="s">
        <v>49</v>
      </c>
      <c r="B15" s="12">
        <v>-286955</v>
      </c>
      <c r="C15" s="12">
        <v>-274781</v>
      </c>
    </row>
    <row r="16" spans="1:8" ht="25.5" x14ac:dyDescent="0.2">
      <c r="A16" s="116" t="s">
        <v>50</v>
      </c>
      <c r="B16" s="105">
        <f>SUM(B9:B15)</f>
        <v>204320</v>
      </c>
      <c r="C16" s="105">
        <f>SUM(C9:C15)</f>
        <v>155068</v>
      </c>
      <c r="G16" s="123"/>
      <c r="H16" s="123"/>
    </row>
    <row r="17" spans="1:8" x14ac:dyDescent="0.2">
      <c r="A17" s="116"/>
      <c r="B17" s="11"/>
      <c r="C17" s="11"/>
      <c r="G17" s="123"/>
      <c r="H17" s="123"/>
    </row>
    <row r="18" spans="1:8" x14ac:dyDescent="0.2">
      <c r="A18" s="117" t="s">
        <v>140</v>
      </c>
      <c r="B18" s="104"/>
      <c r="C18" s="104"/>
      <c r="G18" s="123"/>
      <c r="H18" s="123"/>
    </row>
    <row r="19" spans="1:8" ht="25.5" x14ac:dyDescent="0.2">
      <c r="A19" s="116" t="s">
        <v>143</v>
      </c>
      <c r="B19" s="11">
        <v>-536</v>
      </c>
      <c r="C19" s="11">
        <v>0</v>
      </c>
      <c r="G19" s="124"/>
      <c r="H19" s="124"/>
    </row>
    <row r="20" spans="1:8" x14ac:dyDescent="0.2">
      <c r="A20" s="116" t="s">
        <v>166</v>
      </c>
      <c r="B20" s="11">
        <v>100471</v>
      </c>
      <c r="C20" s="11">
        <v>0</v>
      </c>
      <c r="G20" s="124"/>
      <c r="H20" s="124"/>
    </row>
    <row r="21" spans="1:8" x14ac:dyDescent="0.2">
      <c r="A21" s="116" t="s">
        <v>167</v>
      </c>
      <c r="B21" s="11">
        <v>-36118</v>
      </c>
      <c r="C21" s="11">
        <v>37909</v>
      </c>
      <c r="G21" s="124"/>
      <c r="H21" s="124"/>
    </row>
    <row r="22" spans="1:8" x14ac:dyDescent="0.2">
      <c r="A22" s="118" t="s">
        <v>25</v>
      </c>
      <c r="B22" s="11">
        <v>-609236</v>
      </c>
      <c r="C22" s="11">
        <v>9024</v>
      </c>
      <c r="G22" s="124"/>
      <c r="H22" s="124"/>
    </row>
    <row r="23" spans="1:8" x14ac:dyDescent="0.2">
      <c r="A23" s="116" t="s">
        <v>22</v>
      </c>
      <c r="B23" s="11">
        <v>-129236</v>
      </c>
      <c r="C23" s="11">
        <v>-24061</v>
      </c>
      <c r="G23" s="124"/>
      <c r="H23" s="124"/>
    </row>
    <row r="24" spans="1:8" x14ac:dyDescent="0.2">
      <c r="A24" s="116"/>
      <c r="B24" s="11"/>
      <c r="C24" s="11"/>
      <c r="G24" s="124"/>
      <c r="H24" s="124"/>
    </row>
    <row r="25" spans="1:8" x14ac:dyDescent="0.2">
      <c r="A25" s="117" t="s">
        <v>142</v>
      </c>
      <c r="B25" s="11"/>
      <c r="C25" s="11"/>
      <c r="G25" s="124"/>
      <c r="H25" s="124"/>
    </row>
    <row r="26" spans="1:8" x14ac:dyDescent="0.2">
      <c r="A26" s="116" t="s">
        <v>141</v>
      </c>
      <c r="B26" s="11">
        <v>11786</v>
      </c>
      <c r="C26" s="11">
        <v>-116571</v>
      </c>
      <c r="G26" s="123"/>
      <c r="H26" s="123"/>
    </row>
    <row r="27" spans="1:8" x14ac:dyDescent="0.2">
      <c r="A27" s="116" t="s">
        <v>15</v>
      </c>
      <c r="B27" s="13">
        <v>311273</v>
      </c>
      <c r="C27" s="13">
        <v>67648</v>
      </c>
      <c r="G27" s="123"/>
      <c r="H27" s="123"/>
    </row>
    <row r="28" spans="1:8" x14ac:dyDescent="0.2">
      <c r="A28" s="116" t="s">
        <v>156</v>
      </c>
      <c r="B28" s="13">
        <v>0</v>
      </c>
      <c r="C28" s="120" t="s">
        <v>96</v>
      </c>
    </row>
    <row r="29" spans="1:8" x14ac:dyDescent="0.2">
      <c r="A29" s="118" t="s">
        <v>13</v>
      </c>
      <c r="B29" s="11">
        <v>95593</v>
      </c>
      <c r="C29" s="11">
        <v>5926</v>
      </c>
    </row>
    <row r="30" spans="1:8" ht="13.5" thickBot="1" x14ac:dyDescent="0.25">
      <c r="A30" s="116" t="s">
        <v>12</v>
      </c>
      <c r="B30" s="14">
        <v>182461</v>
      </c>
      <c r="C30" s="14">
        <v>-24806</v>
      </c>
    </row>
    <row r="31" spans="1:8" ht="25.5" x14ac:dyDescent="0.2">
      <c r="A31" s="119" t="s">
        <v>75</v>
      </c>
      <c r="B31" s="105">
        <f>SUM(B16:B30)</f>
        <v>130778</v>
      </c>
      <c r="C31" s="105">
        <f>SUM(C16:C30)</f>
        <v>110137</v>
      </c>
    </row>
    <row r="32" spans="1:8" ht="13.5" thickBot="1" x14ac:dyDescent="0.25">
      <c r="A32" s="115" t="s">
        <v>51</v>
      </c>
      <c r="B32" s="125">
        <v>-11030</v>
      </c>
      <c r="C32" s="125">
        <v>-6000</v>
      </c>
    </row>
    <row r="33" spans="1:3" x14ac:dyDescent="0.2">
      <c r="A33" s="115" t="s">
        <v>64</v>
      </c>
      <c r="B33" s="105">
        <f>SUM(B31:B32)</f>
        <v>119748</v>
      </c>
      <c r="C33" s="105">
        <f>SUM(C31:C32)</f>
        <v>104137</v>
      </c>
    </row>
    <row r="34" spans="1:3" x14ac:dyDescent="0.2">
      <c r="A34" s="113" t="s">
        <v>52</v>
      </c>
      <c r="B34" s="106"/>
      <c r="C34" s="106"/>
    </row>
    <row r="35" spans="1:3" x14ac:dyDescent="0.2">
      <c r="A35" s="115" t="s">
        <v>53</v>
      </c>
      <c r="B35" s="11">
        <v>-16157</v>
      </c>
      <c r="C35" s="11">
        <v>-23699</v>
      </c>
    </row>
    <row r="36" spans="1:3" x14ac:dyDescent="0.2">
      <c r="A36" s="108" t="s">
        <v>154</v>
      </c>
      <c r="B36" s="11">
        <v>1979</v>
      </c>
      <c r="C36" s="11">
        <v>23</v>
      </c>
    </row>
    <row r="37" spans="1:3" x14ac:dyDescent="0.2">
      <c r="A37" s="108" t="s">
        <v>54</v>
      </c>
      <c r="B37" s="11">
        <v>-842354</v>
      </c>
      <c r="C37" s="11">
        <v>-1582561</v>
      </c>
    </row>
    <row r="38" spans="1:3" x14ac:dyDescent="0.2">
      <c r="A38" s="108" t="s">
        <v>155</v>
      </c>
      <c r="B38" s="11">
        <v>1050005</v>
      </c>
      <c r="C38" s="11">
        <v>1538633</v>
      </c>
    </row>
    <row r="39" spans="1:3" x14ac:dyDescent="0.2">
      <c r="A39" s="108" t="s">
        <v>55</v>
      </c>
      <c r="B39" s="105">
        <f>SUM(B35:B38)</f>
        <v>193473</v>
      </c>
      <c r="C39" s="105">
        <f>SUM(C35:C38)</f>
        <v>-67604</v>
      </c>
    </row>
    <row r="40" spans="1:3" x14ac:dyDescent="0.2">
      <c r="A40" s="113" t="s">
        <v>76</v>
      </c>
      <c r="B40" s="106"/>
      <c r="C40" s="106"/>
    </row>
    <row r="41" spans="1:3" x14ac:dyDescent="0.2">
      <c r="A41" s="108" t="s">
        <v>144</v>
      </c>
      <c r="B41" s="13">
        <v>242797</v>
      </c>
      <c r="C41" s="13">
        <v>151561</v>
      </c>
    </row>
    <row r="42" spans="1:3" x14ac:dyDescent="0.2">
      <c r="A42" s="108" t="s">
        <v>56</v>
      </c>
      <c r="B42" s="13">
        <v>-176557</v>
      </c>
      <c r="C42" s="13">
        <v>-221609</v>
      </c>
    </row>
    <row r="43" spans="1:3" ht="13.5" thickBot="1" x14ac:dyDescent="0.25">
      <c r="A43" s="115" t="s">
        <v>57</v>
      </c>
      <c r="B43" s="126">
        <v>-191</v>
      </c>
      <c r="C43" s="126">
        <v>-23</v>
      </c>
    </row>
    <row r="44" spans="1:3" x14ac:dyDescent="0.2">
      <c r="A44" s="115" t="s">
        <v>65</v>
      </c>
      <c r="B44" s="107">
        <f>SUM(B41:B43)</f>
        <v>66049</v>
      </c>
      <c r="C44" s="107">
        <f>SUM(C41:C43)</f>
        <v>-70071</v>
      </c>
    </row>
    <row r="45" spans="1:3" ht="25.5" x14ac:dyDescent="0.2">
      <c r="A45" s="121" t="s">
        <v>66</v>
      </c>
      <c r="B45" s="13">
        <v>36407</v>
      </c>
      <c r="C45" s="13">
        <v>2979</v>
      </c>
    </row>
    <row r="46" spans="1:3" x14ac:dyDescent="0.2">
      <c r="A46" s="121" t="s">
        <v>58</v>
      </c>
      <c r="B46" s="107">
        <f>B33+B39+B44+B45</f>
        <v>415677</v>
      </c>
      <c r="C46" s="107">
        <f>C33+C39+C44+C45</f>
        <v>-30559</v>
      </c>
    </row>
    <row r="47" spans="1:3" x14ac:dyDescent="0.2">
      <c r="A47" s="108" t="s">
        <v>62</v>
      </c>
      <c r="B47" s="11">
        <v>3767383</v>
      </c>
      <c r="C47" s="11">
        <v>2862978</v>
      </c>
    </row>
    <row r="48" spans="1:3" x14ac:dyDescent="0.2">
      <c r="A48" s="108" t="s">
        <v>63</v>
      </c>
      <c r="B48" s="107">
        <f>SUM(B46:B47)</f>
        <v>4183060</v>
      </c>
      <c r="C48" s="107">
        <f>SUM(C46:C47)</f>
        <v>2832419</v>
      </c>
    </row>
    <row r="52" spans="1:3" x14ac:dyDescent="0.2">
      <c r="A52" s="62"/>
      <c r="B52" s="63"/>
      <c r="C52" s="63"/>
    </row>
    <row r="53" spans="1:3" x14ac:dyDescent="0.2">
      <c r="A53" s="62" t="s">
        <v>70</v>
      </c>
      <c r="B53" s="63"/>
      <c r="C53" s="62" t="s">
        <v>70</v>
      </c>
    </row>
    <row r="54" spans="1:3" x14ac:dyDescent="0.2">
      <c r="A54" s="22" t="s">
        <v>71</v>
      </c>
      <c r="B54" s="37"/>
      <c r="C54" s="22" t="s">
        <v>72</v>
      </c>
    </row>
    <row r="55" spans="1:3" x14ac:dyDescent="0.2">
      <c r="A55" s="22" t="s">
        <v>136</v>
      </c>
      <c r="B55" s="37"/>
      <c r="C55" s="22" t="s">
        <v>73</v>
      </c>
    </row>
  </sheetData>
  <mergeCells count="1">
    <mergeCell ref="A6:A7"/>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115" zoomScaleNormal="115" workbookViewId="0">
      <selection activeCell="C20" sqref="C20"/>
    </sheetView>
  </sheetViews>
  <sheetFormatPr defaultRowHeight="12.75" x14ac:dyDescent="0.2"/>
  <cols>
    <col min="1" max="1" width="27.7109375" style="54" customWidth="1"/>
    <col min="2" max="2" width="11.140625" style="54" customWidth="1"/>
    <col min="3" max="3" width="13.28515625" style="54" customWidth="1"/>
    <col min="4" max="4" width="13.5703125" style="54" customWidth="1"/>
    <col min="5" max="16384" width="9.140625" style="54"/>
  </cols>
  <sheetData>
    <row r="1" spans="1:4" x14ac:dyDescent="0.2">
      <c r="A1" s="22" t="s">
        <v>67</v>
      </c>
    </row>
    <row r="3" spans="1:4" x14ac:dyDescent="0.2">
      <c r="A3" s="129" t="s">
        <v>77</v>
      </c>
      <c r="B3" s="130"/>
      <c r="C3" s="131"/>
    </row>
    <row r="4" spans="1:4" x14ac:dyDescent="0.2">
      <c r="A4" s="102" t="s">
        <v>164</v>
      </c>
      <c r="B4" s="132"/>
      <c r="C4" s="131"/>
    </row>
    <row r="5" spans="1:4" x14ac:dyDescent="0.2">
      <c r="A5" s="133"/>
      <c r="B5" s="132"/>
      <c r="C5" s="131"/>
    </row>
    <row r="6" spans="1:4" ht="25.5" x14ac:dyDescent="0.2">
      <c r="A6" s="134"/>
      <c r="B6" s="135" t="s">
        <v>3</v>
      </c>
      <c r="C6" s="136" t="s">
        <v>4</v>
      </c>
      <c r="D6" s="135" t="s">
        <v>59</v>
      </c>
    </row>
    <row r="7" spans="1:4" ht="13.5" thickBot="1" x14ac:dyDescent="0.25">
      <c r="A7" s="134"/>
      <c r="B7" s="137" t="s">
        <v>10</v>
      </c>
      <c r="C7" s="138" t="s">
        <v>10</v>
      </c>
      <c r="D7" s="137" t="s">
        <v>10</v>
      </c>
    </row>
    <row r="8" spans="1:4" x14ac:dyDescent="0.2">
      <c r="A8" s="134"/>
      <c r="B8" s="139"/>
      <c r="C8" s="123"/>
      <c r="D8" s="140"/>
    </row>
    <row r="9" spans="1:4" x14ac:dyDescent="0.2">
      <c r="A9" s="141" t="s">
        <v>134</v>
      </c>
      <c r="B9" s="127">
        <v>1301658</v>
      </c>
      <c r="C9" s="127">
        <v>212931</v>
      </c>
      <c r="D9" s="10">
        <f>SUM(B9:C9)</f>
        <v>1514589</v>
      </c>
    </row>
    <row r="10" spans="1:4" x14ac:dyDescent="0.2">
      <c r="A10" s="142" t="s">
        <v>60</v>
      </c>
      <c r="B10" s="15">
        <v>0</v>
      </c>
      <c r="C10" s="15">
        <v>0</v>
      </c>
      <c r="D10" s="10">
        <f t="shared" ref="D10:D13" si="0">SUM(B10:C10)</f>
        <v>0</v>
      </c>
    </row>
    <row r="11" spans="1:4" ht="25.5" x14ac:dyDescent="0.2">
      <c r="A11" s="143" t="s">
        <v>78</v>
      </c>
      <c r="B11" s="15">
        <v>0</v>
      </c>
      <c r="C11" s="15">
        <v>62104</v>
      </c>
      <c r="D11" s="16">
        <f t="shared" si="0"/>
        <v>62104</v>
      </c>
    </row>
    <row r="12" spans="1:4" x14ac:dyDescent="0.2">
      <c r="A12" s="142" t="s">
        <v>61</v>
      </c>
      <c r="B12" s="15">
        <v>0</v>
      </c>
      <c r="C12" s="15">
        <v>0</v>
      </c>
      <c r="D12" s="15">
        <f t="shared" si="0"/>
        <v>0</v>
      </c>
    </row>
    <row r="13" spans="1:4" ht="38.25" x14ac:dyDescent="0.2">
      <c r="A13" s="144" t="s">
        <v>79</v>
      </c>
      <c r="B13" s="128">
        <v>0</v>
      </c>
      <c r="C13" s="128">
        <v>0</v>
      </c>
      <c r="D13" s="128">
        <f t="shared" si="0"/>
        <v>0</v>
      </c>
    </row>
    <row r="14" spans="1:4" ht="13.5" thickBot="1" x14ac:dyDescent="0.25">
      <c r="A14" s="145" t="s">
        <v>169</v>
      </c>
      <c r="B14" s="146">
        <f>SUM(B9:B13)</f>
        <v>1301658</v>
      </c>
      <c r="C14" s="147">
        <f>SUM(C9:C13)</f>
        <v>275035</v>
      </c>
      <c r="D14" s="127">
        <f>SUM(B14:C14)</f>
        <v>1576693</v>
      </c>
    </row>
    <row r="15" spans="1:4" ht="13.5" thickBot="1" x14ac:dyDescent="0.25">
      <c r="A15" s="145" t="s">
        <v>170</v>
      </c>
      <c r="B15" s="127">
        <v>1301658</v>
      </c>
      <c r="C15" s="127">
        <v>458121</v>
      </c>
      <c r="D15" s="127">
        <f t="shared" ref="D15:D19" si="1">SUM(B15:C15)</f>
        <v>1759779</v>
      </c>
    </row>
    <row r="16" spans="1:4" x14ac:dyDescent="0.2">
      <c r="A16" s="142" t="s">
        <v>60</v>
      </c>
      <c r="B16" s="15">
        <v>0</v>
      </c>
      <c r="C16" s="15">
        <v>0</v>
      </c>
      <c r="D16" s="10">
        <f t="shared" si="1"/>
        <v>0</v>
      </c>
    </row>
    <row r="17" spans="1:4" ht="25.5" x14ac:dyDescent="0.2">
      <c r="A17" s="143" t="s">
        <v>78</v>
      </c>
      <c r="B17" s="15">
        <v>0</v>
      </c>
      <c r="C17" s="15">
        <v>187047</v>
      </c>
      <c r="D17" s="16">
        <f t="shared" si="1"/>
        <v>187047</v>
      </c>
    </row>
    <row r="18" spans="1:4" x14ac:dyDescent="0.2">
      <c r="A18" s="142" t="s">
        <v>61</v>
      </c>
      <c r="B18" s="15">
        <v>0</v>
      </c>
      <c r="C18" s="15">
        <v>-24529</v>
      </c>
      <c r="D18" s="15">
        <f t="shared" si="1"/>
        <v>-24529</v>
      </c>
    </row>
    <row r="19" spans="1:4" ht="38.25" x14ac:dyDescent="0.2">
      <c r="A19" s="144" t="s">
        <v>79</v>
      </c>
      <c r="B19" s="15">
        <v>201816</v>
      </c>
      <c r="C19" s="15">
        <v>-201816</v>
      </c>
      <c r="D19" s="15">
        <f t="shared" si="1"/>
        <v>0</v>
      </c>
    </row>
    <row r="20" spans="1:4" ht="13.5" thickBot="1" x14ac:dyDescent="0.25">
      <c r="A20" s="145" t="s">
        <v>159</v>
      </c>
      <c r="B20" s="148">
        <f>SUM(B15:B19)</f>
        <v>1503474</v>
      </c>
      <c r="C20" s="147">
        <f>SUM(C15:C19)</f>
        <v>418823</v>
      </c>
      <c r="D20" s="149">
        <f>SUM(B20:C20)</f>
        <v>1922297</v>
      </c>
    </row>
    <row r="23" spans="1:4" x14ac:dyDescent="0.2">
      <c r="A23" s="62" t="s">
        <v>70</v>
      </c>
      <c r="B23" s="63"/>
    </row>
    <row r="24" spans="1:4" x14ac:dyDescent="0.2">
      <c r="A24" s="22" t="s">
        <v>71</v>
      </c>
      <c r="B24" s="37"/>
      <c r="C24" s="150"/>
    </row>
    <row r="25" spans="1:4" x14ac:dyDescent="0.2">
      <c r="A25" s="22" t="s">
        <v>136</v>
      </c>
      <c r="B25" s="37"/>
    </row>
  </sheetData>
  <mergeCells count="1">
    <mergeCell ref="A3:B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8"/>
  <sheetViews>
    <sheetView topLeftCell="A25" zoomScale="115" zoomScaleNormal="115" workbookViewId="0">
      <selection activeCell="A37" sqref="A37"/>
    </sheetView>
  </sheetViews>
  <sheetFormatPr defaultRowHeight="12.75" x14ac:dyDescent="0.2"/>
  <cols>
    <col min="1" max="1" width="130.140625" style="54" customWidth="1"/>
    <col min="2" max="16384" width="9.140625" style="54"/>
  </cols>
  <sheetData>
    <row r="1" spans="1:1" x14ac:dyDescent="0.2">
      <c r="A1" s="167" t="s">
        <v>84</v>
      </c>
    </row>
    <row r="2" spans="1:1" x14ac:dyDescent="0.2">
      <c r="A2" s="168" t="s">
        <v>85</v>
      </c>
    </row>
    <row r="3" spans="1:1" x14ac:dyDescent="0.2">
      <c r="A3" s="168" t="s">
        <v>86</v>
      </c>
    </row>
    <row r="4" spans="1:1" x14ac:dyDescent="0.2">
      <c r="A4" s="168" t="s">
        <v>82</v>
      </c>
    </row>
    <row r="5" spans="1:1" x14ac:dyDescent="0.2">
      <c r="A5" s="168" t="s">
        <v>83</v>
      </c>
    </row>
    <row r="6" spans="1:1" x14ac:dyDescent="0.2">
      <c r="A6" s="168"/>
    </row>
    <row r="7" spans="1:1" x14ac:dyDescent="0.2">
      <c r="A7" s="169"/>
    </row>
    <row r="8" spans="1:1" x14ac:dyDescent="0.2">
      <c r="A8" s="170" t="s">
        <v>176</v>
      </c>
    </row>
    <row r="9" spans="1:1" x14ac:dyDescent="0.2">
      <c r="A9" s="170" t="s">
        <v>177</v>
      </c>
    </row>
    <row r="10" spans="1:1" ht="25.5" customHeight="1" x14ac:dyDescent="0.2">
      <c r="A10" s="170" t="s">
        <v>178</v>
      </c>
    </row>
    <row r="11" spans="1:1" ht="22.5" customHeight="1" x14ac:dyDescent="0.2">
      <c r="A11" s="171" t="s">
        <v>179</v>
      </c>
    </row>
    <row r="12" spans="1:1" x14ac:dyDescent="0.2">
      <c r="A12" s="171" t="s">
        <v>180</v>
      </c>
    </row>
    <row r="13" spans="1:1" ht="38.25" x14ac:dyDescent="0.2">
      <c r="A13" s="171" t="s">
        <v>181</v>
      </c>
    </row>
    <row r="14" spans="1:1" ht="25.5" x14ac:dyDescent="0.2">
      <c r="A14" s="171" t="s">
        <v>182</v>
      </c>
    </row>
    <row r="15" spans="1:1" x14ac:dyDescent="0.2">
      <c r="A15" s="171" t="s">
        <v>183</v>
      </c>
    </row>
    <row r="16" spans="1:1" x14ac:dyDescent="0.2">
      <c r="A16" s="171" t="s">
        <v>184</v>
      </c>
    </row>
    <row r="17" spans="1:5" x14ac:dyDescent="0.2">
      <c r="A17" s="171" t="s">
        <v>185</v>
      </c>
    </row>
    <row r="18" spans="1:5" x14ac:dyDescent="0.2">
      <c r="A18" s="171" t="s">
        <v>186</v>
      </c>
    </row>
    <row r="19" spans="1:5" x14ac:dyDescent="0.2">
      <c r="A19" s="171" t="s">
        <v>187</v>
      </c>
    </row>
    <row r="20" spans="1:5" x14ac:dyDescent="0.2">
      <c r="A20" s="171" t="s">
        <v>188</v>
      </c>
    </row>
    <row r="21" spans="1:5" x14ac:dyDescent="0.2">
      <c r="A21" s="171" t="s">
        <v>189</v>
      </c>
    </row>
    <row r="22" spans="1:5" x14ac:dyDescent="0.2">
      <c r="A22" s="171" t="s">
        <v>190</v>
      </c>
    </row>
    <row r="23" spans="1:5" x14ac:dyDescent="0.2">
      <c r="A23" s="171" t="s">
        <v>191</v>
      </c>
    </row>
    <row r="24" spans="1:5" ht="276" customHeight="1" x14ac:dyDescent="0.2">
      <c r="A24" s="170" t="s">
        <v>192</v>
      </c>
    </row>
    <row r="25" spans="1:5" x14ac:dyDescent="0.2">
      <c r="A25" s="171" t="s">
        <v>193</v>
      </c>
    </row>
    <row r="26" spans="1:5" x14ac:dyDescent="0.2">
      <c r="A26" s="171" t="s">
        <v>194</v>
      </c>
    </row>
    <row r="27" spans="1:5" ht="27" customHeight="1" x14ac:dyDescent="0.2">
      <c r="A27" s="172" t="s">
        <v>195</v>
      </c>
    </row>
    <row r="28" spans="1:5" ht="25.5" x14ac:dyDescent="0.2">
      <c r="A28" s="172" t="s">
        <v>196</v>
      </c>
    </row>
    <row r="29" spans="1:5" ht="25.5" customHeight="1" x14ac:dyDescent="0.2">
      <c r="A29" s="172" t="s">
        <v>197</v>
      </c>
    </row>
    <row r="30" spans="1:5" ht="25.5" customHeight="1" x14ac:dyDescent="0.2">
      <c r="A30" s="173" t="s">
        <v>198</v>
      </c>
    </row>
    <row r="31" spans="1:5" x14ac:dyDescent="0.2">
      <c r="A31" s="173" t="s">
        <v>199</v>
      </c>
    </row>
    <row r="32" spans="1:5" ht="35.25" customHeight="1" x14ac:dyDescent="0.2">
      <c r="A32" s="173"/>
      <c r="E32" s="173"/>
    </row>
    <row r="33" spans="1:8" x14ac:dyDescent="0.2">
      <c r="A33" s="22" t="s">
        <v>71</v>
      </c>
      <c r="B33" s="37"/>
      <c r="C33" s="22"/>
    </row>
    <row r="34" spans="1:8" x14ac:dyDescent="0.2">
      <c r="A34" s="22" t="s">
        <v>136</v>
      </c>
      <c r="B34" s="37"/>
      <c r="C34" s="22"/>
    </row>
    <row r="35" spans="1:8" x14ac:dyDescent="0.2">
      <c r="A35" s="173"/>
      <c r="H35" s="173"/>
    </row>
    <row r="36" spans="1:8" x14ac:dyDescent="0.2">
      <c r="A36" s="173"/>
    </row>
    <row r="37" spans="1:8" x14ac:dyDescent="0.2">
      <c r="A37" s="22" t="s">
        <v>72</v>
      </c>
    </row>
    <row r="38" spans="1:8" x14ac:dyDescent="0.2">
      <c r="A38" s="22" t="s">
        <v>73</v>
      </c>
    </row>
  </sheetData>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topLeftCell="A10" workbookViewId="0">
      <selection activeCell="C33" sqref="C33"/>
    </sheetView>
  </sheetViews>
  <sheetFormatPr defaultRowHeight="12.75" x14ac:dyDescent="0.2"/>
  <cols>
    <col min="1" max="1" width="9.140625" customWidth="1"/>
    <col min="2" max="2" width="34.42578125" customWidth="1"/>
    <col min="3" max="3" width="39.42578125" customWidth="1"/>
    <col min="4" max="4" width="22.42578125" customWidth="1"/>
    <col min="5" max="5" width="27.85546875" customWidth="1"/>
  </cols>
  <sheetData>
    <row r="1" spans="1:5" ht="16.5" x14ac:dyDescent="0.3">
      <c r="A1" s="2"/>
      <c r="B1" s="2"/>
      <c r="C1" s="4" t="s">
        <v>87</v>
      </c>
      <c r="D1" s="2"/>
      <c r="E1" s="2"/>
    </row>
    <row r="2" spans="1:5" ht="16.5" x14ac:dyDescent="0.3">
      <c r="A2" s="2"/>
      <c r="B2" s="2"/>
      <c r="C2" s="4" t="s">
        <v>88</v>
      </c>
      <c r="D2" s="2"/>
      <c r="E2" s="2"/>
    </row>
    <row r="3" spans="1:5" ht="16.5" x14ac:dyDescent="0.3">
      <c r="A3" s="2"/>
      <c r="B3" s="2"/>
      <c r="C3" s="4" t="s">
        <v>89</v>
      </c>
      <c r="D3" s="2"/>
      <c r="E3" s="2"/>
    </row>
    <row r="4" spans="1:5" ht="16.5" x14ac:dyDescent="0.3">
      <c r="A4" s="2"/>
      <c r="B4" s="2"/>
      <c r="C4" s="5" t="s">
        <v>97</v>
      </c>
      <c r="D4" s="2"/>
      <c r="E4" s="2"/>
    </row>
    <row r="5" spans="1:5" ht="16.5" x14ac:dyDescent="0.3">
      <c r="A5" s="2"/>
      <c r="B5" s="2"/>
      <c r="C5" s="4" t="s">
        <v>98</v>
      </c>
      <c r="D5" s="2"/>
      <c r="E5" s="2"/>
    </row>
    <row r="6" spans="1:5" x14ac:dyDescent="0.2">
      <c r="A6" s="2"/>
      <c r="B6" s="2"/>
      <c r="C6" s="2"/>
      <c r="D6" s="2"/>
      <c r="E6" s="2"/>
    </row>
    <row r="7" spans="1:5" ht="16.5" x14ac:dyDescent="0.3">
      <c r="A7" s="2"/>
      <c r="B7" s="8" t="s">
        <v>90</v>
      </c>
      <c r="C7" s="4"/>
      <c r="D7" s="2"/>
      <c r="E7" s="2"/>
    </row>
    <row r="8" spans="1:5" ht="16.5" x14ac:dyDescent="0.3">
      <c r="A8" s="2"/>
      <c r="B8" s="4" t="s">
        <v>99</v>
      </c>
      <c r="C8" s="4"/>
      <c r="D8" s="2"/>
      <c r="E8" s="2"/>
    </row>
    <row r="9" spans="1:5" ht="16.5" x14ac:dyDescent="0.3">
      <c r="A9" s="2"/>
      <c r="B9" s="4" t="s">
        <v>100</v>
      </c>
      <c r="C9" s="4"/>
      <c r="D9" s="2"/>
      <c r="E9" s="2"/>
    </row>
    <row r="10" spans="1:5" x14ac:dyDescent="0.2">
      <c r="A10" s="2"/>
      <c r="B10" s="2"/>
      <c r="C10" s="2"/>
      <c r="D10" s="2"/>
      <c r="E10" s="2"/>
    </row>
    <row r="11" spans="1:5" ht="16.5" x14ac:dyDescent="0.2">
      <c r="A11" s="6" t="s">
        <v>80</v>
      </c>
      <c r="B11" s="2"/>
      <c r="C11" s="2"/>
      <c r="D11" s="2"/>
      <c r="E11" s="2"/>
    </row>
    <row r="12" spans="1:5" ht="16.5" x14ac:dyDescent="0.2">
      <c r="A12" s="6" t="s">
        <v>81</v>
      </c>
      <c r="B12" s="2"/>
      <c r="C12" s="2"/>
      <c r="D12" s="2"/>
      <c r="E12" s="2"/>
    </row>
    <row r="13" spans="1:5" ht="16.5" x14ac:dyDescent="0.2">
      <c r="A13" s="6" t="s">
        <v>82</v>
      </c>
      <c r="B13" s="2"/>
      <c r="C13" s="2"/>
      <c r="D13" s="2"/>
      <c r="E13" s="2"/>
    </row>
    <row r="14" spans="1:5" ht="16.5" x14ac:dyDescent="0.2">
      <c r="A14" s="6" t="s">
        <v>91</v>
      </c>
      <c r="B14" s="2"/>
      <c r="C14" s="2"/>
      <c r="D14" s="2"/>
      <c r="E14" s="2"/>
    </row>
    <row r="15" spans="1:5" ht="16.5" x14ac:dyDescent="0.3">
      <c r="A15" s="4" t="s">
        <v>173</v>
      </c>
      <c r="B15" s="2"/>
      <c r="C15" s="2"/>
      <c r="D15" s="2"/>
      <c r="E15" s="2"/>
    </row>
    <row r="16" spans="1:5" x14ac:dyDescent="0.2">
      <c r="A16" s="2"/>
      <c r="B16" s="2"/>
      <c r="C16" s="2"/>
      <c r="D16" s="2"/>
      <c r="E16" s="2"/>
    </row>
    <row r="17" spans="1:5" ht="16.5" x14ac:dyDescent="0.2">
      <c r="A17" s="17" t="s">
        <v>92</v>
      </c>
      <c r="B17" s="17"/>
      <c r="C17" s="17"/>
      <c r="D17" s="17" t="s">
        <v>93</v>
      </c>
      <c r="E17" s="17" t="s">
        <v>94</v>
      </c>
    </row>
    <row r="18" spans="1:5" x14ac:dyDescent="0.2">
      <c r="A18" s="18" t="s">
        <v>101</v>
      </c>
      <c r="B18" s="18" t="s">
        <v>106</v>
      </c>
      <c r="C18" s="18" t="s">
        <v>107</v>
      </c>
      <c r="D18" s="17"/>
      <c r="E18" s="17"/>
    </row>
    <row r="19" spans="1:5" x14ac:dyDescent="0.2">
      <c r="A19" s="18"/>
      <c r="B19" s="18" t="s">
        <v>102</v>
      </c>
      <c r="C19" s="18" t="s">
        <v>103</v>
      </c>
      <c r="D19" s="17"/>
      <c r="E19" s="17"/>
    </row>
    <row r="20" spans="1:5" ht="50.25" customHeight="1" x14ac:dyDescent="0.2">
      <c r="A20" s="18"/>
      <c r="B20" s="18" t="s">
        <v>104</v>
      </c>
      <c r="C20" s="18"/>
      <c r="D20" s="17"/>
      <c r="E20" s="17"/>
    </row>
    <row r="21" spans="1:5" ht="54" customHeight="1" x14ac:dyDescent="0.2">
      <c r="A21" s="18"/>
      <c r="B21" s="18" t="s">
        <v>105</v>
      </c>
      <c r="C21" s="18"/>
      <c r="D21" s="17"/>
      <c r="E21" s="17"/>
    </row>
    <row r="22" spans="1:5" ht="16.5" x14ac:dyDescent="0.2">
      <c r="A22" s="7">
        <v>1</v>
      </c>
      <c r="B22" s="7">
        <v>2</v>
      </c>
      <c r="C22" s="7">
        <v>3</v>
      </c>
      <c r="D22" s="7">
        <v>4</v>
      </c>
      <c r="E22" s="7">
        <v>5</v>
      </c>
    </row>
    <row r="23" spans="1:5" ht="16.5" x14ac:dyDescent="0.2">
      <c r="A23" s="7" t="s">
        <v>95</v>
      </c>
      <c r="B23" s="7" t="s">
        <v>157</v>
      </c>
      <c r="C23" s="9">
        <v>0.97966699999999995</v>
      </c>
      <c r="D23" s="7" t="s">
        <v>96</v>
      </c>
      <c r="E23" s="7" t="s">
        <v>96</v>
      </c>
    </row>
    <row r="28" spans="1:5" x14ac:dyDescent="0.2">
      <c r="A28" s="1" t="s">
        <v>71</v>
      </c>
    </row>
    <row r="29" spans="1:5" x14ac:dyDescent="0.2">
      <c r="A29" s="1" t="s">
        <v>136</v>
      </c>
    </row>
    <row r="30" spans="1:5" ht="15.75" x14ac:dyDescent="0.2">
      <c r="A30" s="3"/>
    </row>
    <row r="31" spans="1:5" ht="15.75" x14ac:dyDescent="0.2">
      <c r="A31" s="3"/>
    </row>
    <row r="32" spans="1:5" x14ac:dyDescent="0.2">
      <c r="A32" s="1" t="s">
        <v>72</v>
      </c>
    </row>
    <row r="33" spans="1:1" x14ac:dyDescent="0.2">
      <c r="A33" s="1" t="s">
        <v>73</v>
      </c>
    </row>
  </sheetData>
  <mergeCells count="6">
    <mergeCell ref="A17:C17"/>
    <mergeCell ref="D17:D21"/>
    <mergeCell ref="E17:E21"/>
    <mergeCell ref="A18:A21"/>
    <mergeCell ref="B18:B21"/>
    <mergeCell ref="C18:C2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tabSelected="1" workbookViewId="0">
      <selection activeCell="H9" sqref="H9"/>
    </sheetView>
  </sheetViews>
  <sheetFormatPr defaultRowHeight="12.75" x14ac:dyDescent="0.2"/>
  <cols>
    <col min="1" max="1" width="38.7109375" style="54" customWidth="1"/>
    <col min="2" max="2" width="29.7109375" style="54" customWidth="1"/>
    <col min="3" max="3" width="25.42578125" style="54" customWidth="1"/>
    <col min="4" max="16384" width="9.140625" style="54"/>
  </cols>
  <sheetData>
    <row r="1" spans="1:3" x14ac:dyDescent="0.2">
      <c r="A1" s="151"/>
      <c r="B1" s="151"/>
      <c r="C1" s="152"/>
    </row>
    <row r="2" spans="1:3" x14ac:dyDescent="0.2">
      <c r="A2" s="151"/>
      <c r="B2" s="151"/>
      <c r="C2" s="153"/>
    </row>
    <row r="3" spans="1:3" x14ac:dyDescent="0.2">
      <c r="A3" s="154" t="s">
        <v>109</v>
      </c>
      <c r="B3" s="154"/>
      <c r="C3" s="154"/>
    </row>
    <row r="4" spans="1:3" x14ac:dyDescent="0.2">
      <c r="A4" s="154" t="s">
        <v>110</v>
      </c>
      <c r="B4" s="154"/>
      <c r="C4" s="154"/>
    </row>
    <row r="5" spans="1:3" x14ac:dyDescent="0.2">
      <c r="A5" s="154" t="s">
        <v>174</v>
      </c>
      <c r="B5" s="155"/>
      <c r="C5" s="155"/>
    </row>
    <row r="6" spans="1:3" x14ac:dyDescent="0.2">
      <c r="A6" s="154" t="s">
        <v>175</v>
      </c>
      <c r="B6" s="155"/>
      <c r="C6" s="155"/>
    </row>
    <row r="7" spans="1:3" ht="25.5" customHeight="1" x14ac:dyDescent="0.2">
      <c r="A7" s="154" t="s">
        <v>111</v>
      </c>
      <c r="B7" s="155"/>
      <c r="C7" s="155"/>
    </row>
    <row r="8" spans="1:3" ht="4.5" customHeight="1" thickBot="1" x14ac:dyDescent="0.25">
      <c r="A8" s="151"/>
      <c r="B8" s="151"/>
      <c r="C8" s="152"/>
    </row>
    <row r="9" spans="1:3" ht="100.5" customHeight="1" x14ac:dyDescent="0.2">
      <c r="A9" s="156" t="s">
        <v>112</v>
      </c>
      <c r="B9" s="157" t="s">
        <v>114</v>
      </c>
      <c r="C9" s="157" t="s">
        <v>113</v>
      </c>
    </row>
    <row r="10" spans="1:3" x14ac:dyDescent="0.2">
      <c r="A10" s="158" t="s">
        <v>116</v>
      </c>
      <c r="B10" s="159" t="s">
        <v>115</v>
      </c>
      <c r="C10" s="160">
        <v>0.16600000000000001</v>
      </c>
    </row>
    <row r="11" spans="1:3" ht="25.5" x14ac:dyDescent="0.2">
      <c r="A11" s="158" t="s">
        <v>117</v>
      </c>
      <c r="B11" s="159" t="s">
        <v>127</v>
      </c>
      <c r="C11" s="160">
        <v>1.2E-2</v>
      </c>
    </row>
    <row r="12" spans="1:3" x14ac:dyDescent="0.2">
      <c r="A12" s="158" t="s">
        <v>118</v>
      </c>
      <c r="B12" s="159" t="s">
        <v>128</v>
      </c>
      <c r="C12" s="160">
        <v>2.9000000000000001E-2</v>
      </c>
    </row>
    <row r="13" spans="1:3" ht="25.5" x14ac:dyDescent="0.2">
      <c r="A13" s="158" t="s">
        <v>119</v>
      </c>
      <c r="B13" s="159" t="s">
        <v>127</v>
      </c>
      <c r="C13" s="160">
        <v>0</v>
      </c>
    </row>
    <row r="14" spans="1:3" x14ac:dyDescent="0.2">
      <c r="A14" s="161" t="s">
        <v>120</v>
      </c>
      <c r="B14" s="159" t="s">
        <v>129</v>
      </c>
      <c r="C14" s="160">
        <v>0.20799999999999999</v>
      </c>
    </row>
    <row r="15" spans="1:3" x14ac:dyDescent="0.2">
      <c r="A15" s="161" t="s">
        <v>171</v>
      </c>
      <c r="B15" s="159" t="s">
        <v>172</v>
      </c>
      <c r="C15" s="160">
        <v>0.17399999999999999</v>
      </c>
    </row>
    <row r="16" spans="1:3" x14ac:dyDescent="0.2">
      <c r="A16" s="161" t="s">
        <v>121</v>
      </c>
      <c r="B16" s="159" t="s">
        <v>130</v>
      </c>
      <c r="C16" s="160">
        <v>0.17399999999999999</v>
      </c>
    </row>
    <row r="17" spans="1:3" x14ac:dyDescent="0.2">
      <c r="A17" s="161" t="s">
        <v>122</v>
      </c>
      <c r="B17" s="159" t="s">
        <v>131</v>
      </c>
      <c r="C17" s="160">
        <v>0.126</v>
      </c>
    </row>
    <row r="18" spans="1:3" x14ac:dyDescent="0.2">
      <c r="A18" s="161" t="s">
        <v>123</v>
      </c>
      <c r="B18" s="159" t="s">
        <v>132</v>
      </c>
      <c r="C18" s="160">
        <v>0.54400000000000004</v>
      </c>
    </row>
    <row r="19" spans="1:3" ht="25.5" x14ac:dyDescent="0.2">
      <c r="A19" s="162" t="s">
        <v>124</v>
      </c>
      <c r="B19" s="163" t="s">
        <v>115</v>
      </c>
      <c r="C19" s="164">
        <v>4.48E-2</v>
      </c>
    </row>
    <row r="20" spans="1:3" ht="25.5" x14ac:dyDescent="0.2">
      <c r="A20" s="162" t="s">
        <v>125</v>
      </c>
      <c r="B20" s="163" t="s">
        <v>115</v>
      </c>
      <c r="C20" s="164">
        <v>4.1500000000000002E-2</v>
      </c>
    </row>
    <row r="21" spans="1:3" ht="13.5" thickBot="1" x14ac:dyDescent="0.25">
      <c r="A21" s="162" t="s">
        <v>126</v>
      </c>
      <c r="B21" s="163" t="s">
        <v>133</v>
      </c>
      <c r="C21" s="165">
        <v>0.20799999999999999</v>
      </c>
    </row>
    <row r="26" spans="1:3" x14ac:dyDescent="0.2">
      <c r="A26" s="1" t="s">
        <v>71</v>
      </c>
    </row>
    <row r="27" spans="1:3" x14ac:dyDescent="0.2">
      <c r="A27" s="1" t="s">
        <v>136</v>
      </c>
    </row>
    <row r="28" spans="1:3" x14ac:dyDescent="0.2">
      <c r="A28" s="166"/>
    </row>
    <row r="29" spans="1:3" x14ac:dyDescent="0.2">
      <c r="A29" s="166"/>
    </row>
    <row r="30" spans="1:3" x14ac:dyDescent="0.2">
      <c r="A30" s="1" t="s">
        <v>72</v>
      </c>
    </row>
    <row r="31" spans="1:3" x14ac:dyDescent="0.2">
      <c r="A31" s="1" t="s">
        <v>73</v>
      </c>
    </row>
  </sheetData>
  <mergeCells count="5">
    <mergeCell ref="A3:C3"/>
    <mergeCell ref="A4:C4"/>
    <mergeCell ref="A5:C5"/>
    <mergeCell ref="A6:C6"/>
    <mergeCell ref="A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2</vt:i4>
      </vt:variant>
    </vt:vector>
  </HeadingPairs>
  <TitlesOfParts>
    <vt:vector size="9" baseType="lpstr">
      <vt:lpstr>BS</vt:lpstr>
      <vt:lpstr>PL</vt:lpstr>
      <vt:lpstr>CF</vt:lpstr>
      <vt:lpstr>CE</vt:lpstr>
      <vt:lpstr>Notes</vt:lpstr>
      <vt:lpstr>Notes 2</vt:lpstr>
      <vt:lpstr>Economic normatives</vt:lpstr>
      <vt:lpstr>BS!Область_печати</vt:lpstr>
      <vt:lpstr>PL!Область_печати</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Нарбекова Мээрим Уланбековна</cp:lastModifiedBy>
  <cp:lastPrinted>2015-11-04T11:45:51Z</cp:lastPrinted>
  <dcterms:created xsi:type="dcterms:W3CDTF">1996-10-08T23:32:33Z</dcterms:created>
  <dcterms:modified xsi:type="dcterms:W3CDTF">2020-11-18T09:30:01Z</dcterms:modified>
</cp:coreProperties>
</file>