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нбкр\Фин отчет на сайт\Ежемесячный\Фин отчет апрель 2021\"/>
    </mc:Choice>
  </mc:AlternateContent>
  <bookViews>
    <workbookView xWindow="0" yWindow="0" windowWidth="24000" windowHeight="9135"/>
  </bookViews>
  <sheets>
    <sheet name="офп" sheetId="3" r:id="rId1"/>
    <sheet name="осп" sheetId="5" r:id="rId2"/>
  </sheets>
  <definedNames>
    <definedName name="_xlnm.Print_Area" localSheetId="1">осп!$A$1:$C$35</definedName>
  </definedNames>
  <calcPr calcId="152511"/>
</workbook>
</file>

<file path=xl/calcChain.xml><?xml version="1.0" encoding="utf-8"?>
<calcChain xmlns="http://schemas.openxmlformats.org/spreadsheetml/2006/main">
  <c r="C30" i="5" l="1"/>
  <c r="B30" i="5"/>
  <c r="C27" i="5"/>
  <c r="B27" i="5"/>
  <c r="C7" i="5"/>
  <c r="B7" i="5"/>
  <c r="D45" i="3"/>
  <c r="C45" i="3"/>
  <c r="B45" i="3"/>
  <c r="C38" i="3"/>
  <c r="B38" i="3"/>
  <c r="D30" i="3"/>
  <c r="C30" i="3"/>
  <c r="B30" i="3"/>
  <c r="D28" i="3"/>
  <c r="D26" i="3"/>
  <c r="C19" i="3"/>
  <c r="D18" i="3" l="1"/>
  <c r="D22" i="3"/>
  <c r="B22" i="3"/>
  <c r="C12" i="3"/>
  <c r="C13" i="3" s="1"/>
  <c r="B12" i="3"/>
  <c r="B13" i="3" s="1"/>
  <c r="B9" i="5"/>
  <c r="B11" i="5" s="1"/>
  <c r="B18" i="5"/>
  <c r="D12" i="3"/>
  <c r="D13" i="3" s="1"/>
  <c r="C18" i="5"/>
  <c r="C9" i="5"/>
  <c r="C11" i="5" s="1"/>
  <c r="D52" i="3"/>
  <c r="C52" i="3"/>
  <c r="B52" i="3"/>
  <c r="C22" i="3"/>
  <c r="B18" i="3"/>
  <c r="C18" i="3"/>
  <c r="C22" i="5" l="1"/>
  <c r="C29" i="5" s="1"/>
  <c r="D54" i="3"/>
  <c r="B22" i="5"/>
  <c r="B29" i="5" s="1"/>
  <c r="D23" i="3"/>
  <c r="B23" i="3"/>
  <c r="C23" i="3"/>
  <c r="C54" i="3"/>
  <c r="B54" i="3"/>
  <c r="B24" i="5" l="1"/>
  <c r="C24" i="5"/>
</calcChain>
</file>

<file path=xl/sharedStrings.xml><?xml version="1.0" encoding="utf-8"?>
<sst xmlns="http://schemas.openxmlformats.org/spreadsheetml/2006/main" count="87" uniqueCount="74">
  <si>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</si>
  <si>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</si>
  <si>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</si>
  <si>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</si>
  <si>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</si>
  <si>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</si>
  <si>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</si>
  <si>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</si>
  <si>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</si>
  <si>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</si>
  <si>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</si>
  <si>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</si>
  <si>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</si>
  <si>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</si>
  <si>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</si>
  <si>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</si>
  <si>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</si>
  <si>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</si>
  <si>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</si>
  <si>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</si>
  <si>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</si>
  <si>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</si>
  <si>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</si>
  <si>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</si>
  <si>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</si>
  <si>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</si>
  <si>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</si>
  <si>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</si>
  <si>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</si>
  <si>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</si>
  <si>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</si>
  <si>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</si>
  <si>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</si>
  <si>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</si>
  <si>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</si>
  <si>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</si>
  <si>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</si>
  <si>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</si>
  <si>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</si>
  <si>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</si>
  <si>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</si>
  <si>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</si>
  <si>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</si>
  <si>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</si>
  <si>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</si>
  <si>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</si>
  <si>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</si>
  <si>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</si>
  <si>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</si>
  <si>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</si>
  <si>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</si>
  <si>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Коммерциялык банктардагы баардык "ностро" эсеби</t>
  </si>
  <si>
    <t>Кайтарым репо операция келишим</t>
  </si>
  <si>
    <t xml:space="preserve">Кредиттер боюнча дисконт </t>
  </si>
  <si>
    <t>Декабрь 2020 ж.</t>
  </si>
  <si>
    <t>Маалымат үчүн</t>
  </si>
  <si>
    <t>* Улуттук банктын талаптарына ылайык, финансы-кредит мекемелерине берилген насыялар боюнча баанын төмөндөшү үчүн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</si>
  <si>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</si>
  <si>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 боюнча эсептик камдар</t>
  </si>
  <si>
    <t>* Улуттук банктын талаптарына ылайык пайда</t>
  </si>
  <si>
    <t>* Улуттук банктын талаптарына ылайык бир акциядан түшкөн киреше</t>
  </si>
  <si>
    <t xml:space="preserve">2021-жылдын 30-апрелге карата финансылык абал жөнүндө отчет  </t>
  </si>
  <si>
    <t>Апрель 2021 ж.</t>
  </si>
  <si>
    <t>Апрель 2020 ж.</t>
  </si>
  <si>
    <t>Активдерди пайдалануу укугу</t>
  </si>
  <si>
    <t>- “РЕПО” келишим боюнча операциялар</t>
  </si>
  <si>
    <t>Кайтарым “РЕПО” келишим боюнча операциялар</t>
  </si>
  <si>
    <t>Сагындыков Ж.Ж.</t>
  </si>
  <si>
    <t>Райынбекова М.Б.</t>
  </si>
  <si>
    <t>"Коммерциялык банк КЫРГЫЗСТАН " ААКтын 2021-жылдын 30-апрелге карата жалпы киреше отчету</t>
  </si>
  <si>
    <t>Каржы инструменттери боюнча пайда же чыгым аркылуу адилеттик наркы боюнча таза пайда</t>
  </si>
  <si>
    <t>Киреше салыгы боюнча чыгымдан мурун пайда</t>
  </si>
  <si>
    <t>Банк Башкармасынын Төрагасынын м.а.</t>
  </si>
  <si>
    <t>Башкы бухгалтердин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</si>
</sst>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  <numFmt numFmtId="170" formatCode="_(* #,##0.000000_);_(* \(#,##0.000000\);_(* &quot;-&quot;??_);_(@_)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166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Alignment="1">
      <alignment vertical="center" wrapText="1"/>
    </xf>
    <xf numFmtId="166" fontId="8" fillId="0" borderId="3" xfId="0" applyNumberFormat="1" applyFont="1" applyFill="1" applyBorder="1" applyAlignment="1">
      <alignment vertical="center"/>
    </xf>
    <xf numFmtId="166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/>
    </xf>
    <xf numFmtId="166" fontId="10" fillId="2" borderId="0" xfId="9" applyNumberFormat="1" applyFont="1" applyFill="1" applyBorder="1" applyAlignment="1"/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3" fontId="12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2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 wrapText="1"/>
    </xf>
    <xf numFmtId="166" fontId="12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3" fontId="12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166" fontId="9" fillId="2" borderId="0" xfId="9" applyNumberFormat="1" applyFont="1" applyFill="1"/>
    <xf numFmtId="166" fontId="9" fillId="0" borderId="0" xfId="9" applyNumberFormat="1" applyFont="1" applyFill="1"/>
    <xf numFmtId="170" fontId="9" fillId="0" borderId="0" xfId="9" applyNumberFormat="1" applyFont="1" applyFill="1"/>
    <xf numFmtId="166" fontId="12" fillId="2" borderId="0" xfId="8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166" fontId="12" fillId="2" borderId="0" xfId="0" applyNumberFormat="1" applyFont="1" applyFill="1"/>
    <xf numFmtId="166" fontId="12" fillId="2" borderId="0" xfId="9" applyNumberFormat="1" applyFont="1" applyFill="1"/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2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8" fontId="10" fillId="2" borderId="0" xfId="9" applyNumberFormat="1" applyFont="1" applyFill="1" applyBorder="1" applyAlignment="1"/>
    <xf numFmtId="168" fontId="9" fillId="2" borderId="0" xfId="0" applyNumberFormat="1" applyFont="1" applyFill="1"/>
    <xf numFmtId="0" fontId="11" fillId="0" borderId="0" xfId="0" applyFont="1" applyBorder="1" applyAlignment="1">
      <alignment horizontal="center" wrapText="1"/>
    </xf>
    <xf numFmtId="0" fontId="9" fillId="0" borderId="0" xfId="0" applyFont="1"/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46" zoomScaleNormal="100" workbookViewId="0">
      <selection activeCell="B60" sqref="B60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99" t="s">
        <v>50</v>
      </c>
      <c r="B1" s="99"/>
      <c r="C1" s="99"/>
    </row>
    <row r="2" spans="1:9" ht="14.25" customHeight="1" x14ac:dyDescent="0.25">
      <c r="A2" s="99" t="s">
        <v>61</v>
      </c>
      <c r="B2" s="99"/>
      <c r="C2" s="99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62</v>
      </c>
      <c r="C5" s="29" t="s">
        <v>63</v>
      </c>
      <c r="D5" s="29" t="s">
        <v>54</v>
      </c>
      <c r="F5" s="27"/>
      <c r="G5" s="30"/>
      <c r="H5" s="30"/>
      <c r="I5" s="12"/>
    </row>
    <row r="6" spans="1:9" ht="15.75" thickBot="1" x14ac:dyDescent="0.3">
      <c r="A6" s="1"/>
      <c r="B6" s="28" t="s">
        <v>32</v>
      </c>
      <c r="C6" s="28" t="s">
        <v>32</v>
      </c>
      <c r="D6" s="28" t="s">
        <v>32</v>
      </c>
      <c r="F6" s="29"/>
      <c r="G6" s="29"/>
      <c r="H6" s="29"/>
      <c r="I6" s="12"/>
    </row>
    <row r="7" spans="1:9" ht="15" x14ac:dyDescent="0.25">
      <c r="A7" s="5" t="s">
        <v>18</v>
      </c>
      <c r="B7" s="16"/>
      <c r="C7" s="16"/>
      <c r="E7" s="16"/>
      <c r="I7" s="12"/>
    </row>
    <row r="8" spans="1:9" x14ac:dyDescent="0.2">
      <c r="A8" s="2" t="s">
        <v>1</v>
      </c>
      <c r="B8" s="77">
        <v>2649371</v>
      </c>
      <c r="C8" s="78">
        <v>2124879</v>
      </c>
      <c r="D8" s="77">
        <v>3265493.69</v>
      </c>
      <c r="I8" s="12"/>
    </row>
    <row r="9" spans="1:9" x14ac:dyDescent="0.2">
      <c r="A9" s="3" t="s">
        <v>2</v>
      </c>
      <c r="B9" s="77">
        <v>630620</v>
      </c>
      <c r="C9" s="78">
        <v>1400036</v>
      </c>
      <c r="D9" s="77">
        <v>680601</v>
      </c>
      <c r="I9" s="12"/>
    </row>
    <row r="10" spans="1:9" x14ac:dyDescent="0.2">
      <c r="A10" s="3" t="s">
        <v>3</v>
      </c>
      <c r="B10" s="77">
        <v>1738461</v>
      </c>
      <c r="C10" s="78">
        <v>828969</v>
      </c>
      <c r="D10" s="77">
        <v>1072807</v>
      </c>
      <c r="I10" s="12"/>
    </row>
    <row r="11" spans="1:9" x14ac:dyDescent="0.2">
      <c r="A11" s="3" t="s">
        <v>22</v>
      </c>
      <c r="B11" s="79">
        <v>-5427</v>
      </c>
      <c r="C11" s="80">
        <v>-5058</v>
      </c>
      <c r="D11" s="79">
        <v>-5310</v>
      </c>
      <c r="I11" s="12"/>
    </row>
    <row r="12" spans="1:9" ht="15" x14ac:dyDescent="0.25">
      <c r="A12" s="3" t="s">
        <v>51</v>
      </c>
      <c r="B12" s="72">
        <f>SUM(B10:B11)</f>
        <v>1733034</v>
      </c>
      <c r="C12" s="72">
        <f>C10+C11</f>
        <v>823911</v>
      </c>
      <c r="D12" s="72">
        <f>SUM(D10:D11)</f>
        <v>1067497</v>
      </c>
      <c r="I12" s="12"/>
    </row>
    <row r="13" spans="1:9" ht="15" x14ac:dyDescent="0.25">
      <c r="A13" s="5" t="s">
        <v>4</v>
      </c>
      <c r="B13" s="13">
        <f>B8+B9+B12</f>
        <v>5013025</v>
      </c>
      <c r="C13" s="13">
        <f>C8+C9+C12</f>
        <v>4348826</v>
      </c>
      <c r="D13" s="13">
        <f>D8+D9+D12</f>
        <v>5013591.6899999995</v>
      </c>
      <c r="I13" s="12"/>
    </row>
    <row r="14" spans="1:9" x14ac:dyDescent="0.2">
      <c r="A14" s="2" t="s">
        <v>21</v>
      </c>
      <c r="B14" s="76">
        <v>794191</v>
      </c>
      <c r="C14" s="73">
        <v>1133864</v>
      </c>
      <c r="D14" s="76">
        <v>802795</v>
      </c>
      <c r="I14" s="12"/>
    </row>
    <row r="15" spans="1:9" ht="32.25" customHeight="1" x14ac:dyDescent="0.2">
      <c r="A15" s="2" t="s">
        <v>20</v>
      </c>
      <c r="B15" s="77">
        <v>98917</v>
      </c>
      <c r="C15" s="78">
        <v>76619</v>
      </c>
      <c r="D15" s="77">
        <v>87494</v>
      </c>
      <c r="I15" s="12"/>
    </row>
    <row r="16" spans="1:9" ht="32.25" customHeight="1" x14ac:dyDescent="0.2">
      <c r="A16" s="2" t="s">
        <v>19</v>
      </c>
      <c r="B16" s="77">
        <v>261090</v>
      </c>
      <c r="C16" s="78">
        <v>320673</v>
      </c>
      <c r="D16" s="77">
        <v>307447</v>
      </c>
      <c r="I16" s="12"/>
    </row>
    <row r="17" spans="1:9" ht="14.25" customHeight="1" x14ac:dyDescent="0.2">
      <c r="A17" s="3" t="s">
        <v>22</v>
      </c>
      <c r="B17" s="79">
        <v>-264</v>
      </c>
      <c r="C17" s="80">
        <v>-1833</v>
      </c>
      <c r="D17" s="79">
        <v>-5370</v>
      </c>
      <c r="I17" s="12"/>
    </row>
    <row r="18" spans="1:9" ht="15" customHeight="1" x14ac:dyDescent="0.25">
      <c r="A18" s="5" t="s">
        <v>23</v>
      </c>
      <c r="B18" s="13">
        <f>B16+B17</f>
        <v>260826</v>
      </c>
      <c r="C18" s="13">
        <f>C16+C17</f>
        <v>318840</v>
      </c>
      <c r="D18" s="13">
        <f>D16+D17</f>
        <v>302077</v>
      </c>
      <c r="I18" s="12"/>
    </row>
    <row r="19" spans="1:9" x14ac:dyDescent="0.2">
      <c r="A19" s="8" t="s">
        <v>24</v>
      </c>
      <c r="B19" s="77">
        <v>8885374</v>
      </c>
      <c r="C19" s="78">
        <f>7193772+13775</f>
        <v>7207547</v>
      </c>
      <c r="D19" s="77">
        <v>8439171</v>
      </c>
      <c r="I19" s="12"/>
    </row>
    <row r="20" spans="1:9" x14ac:dyDescent="0.2">
      <c r="A20" s="3" t="s">
        <v>22</v>
      </c>
      <c r="B20" s="79">
        <v>-413699</v>
      </c>
      <c r="C20" s="80">
        <v>-367664</v>
      </c>
      <c r="D20" s="79">
        <v>-419932</v>
      </c>
      <c r="I20" s="12"/>
    </row>
    <row r="21" spans="1:9" x14ac:dyDescent="0.2">
      <c r="A21" s="3" t="s">
        <v>53</v>
      </c>
      <c r="B21" s="79">
        <v>0</v>
      </c>
      <c r="C21" s="79">
        <v>0</v>
      </c>
      <c r="D21" s="79">
        <v>0</v>
      </c>
      <c r="I21" s="12"/>
    </row>
    <row r="22" spans="1:9" ht="15" x14ac:dyDescent="0.25">
      <c r="A22" s="9" t="s">
        <v>25</v>
      </c>
      <c r="B22" s="14">
        <f>B19+B20+B21</f>
        <v>8471675</v>
      </c>
      <c r="C22" s="14">
        <f>C19+C20</f>
        <v>6839883</v>
      </c>
      <c r="D22" s="14">
        <f>D19+D20+D21</f>
        <v>8019239</v>
      </c>
      <c r="I22" s="12"/>
    </row>
    <row r="23" spans="1:9" ht="15" x14ac:dyDescent="0.25">
      <c r="A23" s="9" t="s">
        <v>5</v>
      </c>
      <c r="B23" s="13">
        <f>B18+B22</f>
        <v>8732501</v>
      </c>
      <c r="C23" s="13">
        <f>C18+C22</f>
        <v>7158723</v>
      </c>
      <c r="D23" s="13">
        <f>D18+D22</f>
        <v>8321316</v>
      </c>
      <c r="I23" s="12"/>
    </row>
    <row r="24" spans="1:9" ht="57" x14ac:dyDescent="0.2">
      <c r="A24" s="2" t="s">
        <v>6</v>
      </c>
      <c r="B24" s="79">
        <v>2707</v>
      </c>
      <c r="C24" s="80">
        <v>0</v>
      </c>
      <c r="D24" s="79">
        <v>4526</v>
      </c>
      <c r="I24" s="12"/>
    </row>
    <row r="25" spans="1:9" x14ac:dyDescent="0.2">
      <c r="A25" s="10" t="s">
        <v>65</v>
      </c>
      <c r="B25" s="79">
        <v>0</v>
      </c>
      <c r="C25" s="79">
        <v>0</v>
      </c>
      <c r="D25" s="79">
        <v>0</v>
      </c>
      <c r="I25" s="12"/>
    </row>
    <row r="26" spans="1:9" x14ac:dyDescent="0.2">
      <c r="A26" s="3" t="s">
        <v>7</v>
      </c>
      <c r="B26" s="77">
        <v>669191</v>
      </c>
      <c r="C26" s="78">
        <v>553837</v>
      </c>
      <c r="D26" s="77">
        <f>545464+33796</f>
        <v>579260</v>
      </c>
      <c r="I26" s="12"/>
    </row>
    <row r="27" spans="1:9" ht="13.5" customHeight="1" x14ac:dyDescent="0.2">
      <c r="A27" s="3" t="s">
        <v>64</v>
      </c>
      <c r="B27" s="77">
        <v>40371</v>
      </c>
      <c r="C27" s="80">
        <v>0</v>
      </c>
      <c r="D27" s="77">
        <v>33796</v>
      </c>
      <c r="I27" s="12"/>
    </row>
    <row r="28" spans="1:9" ht="13.5" customHeight="1" x14ac:dyDescent="0.2">
      <c r="A28" s="3" t="s">
        <v>8</v>
      </c>
      <c r="B28" s="77">
        <v>666673</v>
      </c>
      <c r="C28" s="78">
        <v>365526</v>
      </c>
      <c r="D28" s="77">
        <f>537736-33796</f>
        <v>503940</v>
      </c>
      <c r="I28" s="12"/>
    </row>
    <row r="29" spans="1:9" ht="13.5" customHeight="1" x14ac:dyDescent="0.2">
      <c r="B29" s="15"/>
      <c r="D29" s="25"/>
      <c r="I29" s="12"/>
    </row>
    <row r="30" spans="1:9" ht="15.75" thickBot="1" x14ac:dyDescent="0.3">
      <c r="A30" s="5" t="s">
        <v>9</v>
      </c>
      <c r="B30" s="19">
        <f>B13+B14+B15+B23+B24+B25+B26+B27+B28</f>
        <v>16017576</v>
      </c>
      <c r="C30" s="19">
        <f>C13+C14+C15+C23+C24+C25+C26+C27+C28</f>
        <v>13637395</v>
      </c>
      <c r="D30" s="19">
        <f>D13+D14+D15+D23+D24+D25+D26+D27+D28</f>
        <v>15346718.689999999</v>
      </c>
      <c r="I30" s="12"/>
    </row>
    <row r="31" spans="1:9" ht="15.75" thickTop="1" x14ac:dyDescent="0.25">
      <c r="A31" s="5"/>
      <c r="B31" s="20"/>
      <c r="D31" s="25"/>
      <c r="I31" s="12"/>
    </row>
    <row r="32" spans="1:9" ht="15" x14ac:dyDescent="0.25">
      <c r="A32" s="5" t="s">
        <v>26</v>
      </c>
      <c r="B32" s="21"/>
      <c r="D32" s="25"/>
      <c r="I32" s="12"/>
    </row>
    <row r="33" spans="1:9" ht="18.75" x14ac:dyDescent="0.4">
      <c r="A33" s="2" t="s">
        <v>27</v>
      </c>
      <c r="B33" s="63"/>
      <c r="C33" s="16"/>
      <c r="D33" s="16"/>
      <c r="I33" s="12"/>
    </row>
    <row r="34" spans="1:9" ht="28.5" x14ac:dyDescent="0.2">
      <c r="A34" s="31" t="s">
        <v>28</v>
      </c>
      <c r="B34" s="77">
        <v>322654</v>
      </c>
      <c r="C34" s="78">
        <v>517625</v>
      </c>
      <c r="D34" s="77">
        <v>710215</v>
      </c>
      <c r="I34" s="12"/>
    </row>
    <row r="35" spans="1:9" x14ac:dyDescent="0.2">
      <c r="A35" s="3" t="s">
        <v>10</v>
      </c>
      <c r="B35" s="76">
        <v>11010913</v>
      </c>
      <c r="C35" s="73">
        <v>9464510</v>
      </c>
      <c r="D35" s="76">
        <v>10490012</v>
      </c>
      <c r="I35" s="12"/>
    </row>
    <row r="36" spans="1:9" x14ac:dyDescent="0.2">
      <c r="A36" s="3" t="s">
        <v>11</v>
      </c>
      <c r="B36" s="77">
        <v>1598840</v>
      </c>
      <c r="C36" s="78">
        <v>1389462</v>
      </c>
      <c r="D36" s="77">
        <v>1595868</v>
      </c>
      <c r="I36" s="12"/>
    </row>
    <row r="37" spans="1:9" x14ac:dyDescent="0.2">
      <c r="A37" s="3" t="s">
        <v>12</v>
      </c>
      <c r="B37" s="77">
        <v>2900</v>
      </c>
      <c r="C37" s="78">
        <v>41</v>
      </c>
      <c r="D37" s="77">
        <v>0</v>
      </c>
      <c r="I37" s="12"/>
    </row>
    <row r="38" spans="1:9" x14ac:dyDescent="0.2">
      <c r="A38" s="3" t="s">
        <v>13</v>
      </c>
      <c r="B38" s="77">
        <f>15355+9134</f>
        <v>24489</v>
      </c>
      <c r="C38" s="78">
        <f>14955+11070</f>
        <v>26025</v>
      </c>
      <c r="D38" s="77">
        <v>19587</v>
      </c>
      <c r="I38" s="12"/>
    </row>
    <row r="39" spans="1:9" ht="57" x14ac:dyDescent="0.2">
      <c r="A39" s="2" t="s">
        <v>6</v>
      </c>
      <c r="B39" s="81">
        <v>118325</v>
      </c>
      <c r="C39" s="82">
        <v>84288</v>
      </c>
      <c r="D39" s="81">
        <v>106912</v>
      </c>
      <c r="I39" s="12"/>
    </row>
    <row r="40" spans="1:9" x14ac:dyDescent="0.2">
      <c r="A40" s="10" t="s">
        <v>66</v>
      </c>
      <c r="B40" s="81">
        <v>256500</v>
      </c>
      <c r="C40" s="82">
        <v>0</v>
      </c>
      <c r="D40" s="81">
        <v>0</v>
      </c>
      <c r="I40" s="12"/>
    </row>
    <row r="41" spans="1:9" x14ac:dyDescent="0.2">
      <c r="A41" s="2" t="s">
        <v>52</v>
      </c>
      <c r="B41" s="81">
        <v>41921</v>
      </c>
      <c r="C41" s="82">
        <v>0</v>
      </c>
      <c r="D41" s="81">
        <v>39356</v>
      </c>
      <c r="I41" s="12"/>
    </row>
    <row r="42" spans="1:9" x14ac:dyDescent="0.2">
      <c r="A42" s="3" t="s">
        <v>14</v>
      </c>
      <c r="B42" s="77">
        <v>420660</v>
      </c>
      <c r="C42" s="78">
        <v>268911</v>
      </c>
      <c r="D42" s="77">
        <v>277714</v>
      </c>
      <c r="I42" s="12"/>
    </row>
    <row r="43" spans="1:9" x14ac:dyDescent="0.2">
      <c r="A43" s="6"/>
      <c r="B43" s="3"/>
      <c r="C43" s="3"/>
      <c r="I43" s="12"/>
    </row>
    <row r="44" spans="1:9" x14ac:dyDescent="0.2">
      <c r="A44" s="6"/>
      <c r="B44" s="77"/>
      <c r="C44" s="78"/>
      <c r="D44" s="77"/>
      <c r="I44" s="12"/>
    </row>
    <row r="45" spans="1:9" ht="15" x14ac:dyDescent="0.25">
      <c r="A45" s="5" t="s">
        <v>15</v>
      </c>
      <c r="B45" s="22">
        <f>SUM(B34:B42)</f>
        <v>13797202</v>
      </c>
      <c r="C45" s="22">
        <f>SUM(C34:C42)</f>
        <v>11750862</v>
      </c>
      <c r="D45" s="22">
        <f>SUM(D34:D42)</f>
        <v>13239664</v>
      </c>
      <c r="I45" s="12"/>
    </row>
    <row r="46" spans="1:9" x14ac:dyDescent="0.2">
      <c r="A46" s="2"/>
      <c r="B46" s="21"/>
      <c r="D46" s="25"/>
      <c r="I46" s="12"/>
    </row>
    <row r="47" spans="1:9" ht="12.75" customHeight="1" x14ac:dyDescent="0.25">
      <c r="A47" s="2" t="s">
        <v>0</v>
      </c>
      <c r="B47" s="64"/>
      <c r="C47" s="16"/>
      <c r="D47" s="16"/>
      <c r="I47" s="12"/>
    </row>
    <row r="48" spans="1:9" x14ac:dyDescent="0.2">
      <c r="A48" s="2" t="s">
        <v>29</v>
      </c>
      <c r="B48" s="77">
        <v>1734163</v>
      </c>
      <c r="C48" s="78">
        <v>1503474</v>
      </c>
      <c r="D48" s="77">
        <v>1734163</v>
      </c>
      <c r="I48" s="12"/>
    </row>
    <row r="49" spans="1:9" x14ac:dyDescent="0.2">
      <c r="A49" s="3" t="s">
        <v>16</v>
      </c>
      <c r="B49" s="81">
        <v>0</v>
      </c>
      <c r="C49" s="82">
        <v>0</v>
      </c>
      <c r="D49" s="81">
        <v>0</v>
      </c>
      <c r="I49" s="12"/>
    </row>
    <row r="50" spans="1:9" x14ac:dyDescent="0.2">
      <c r="A50" s="3" t="s">
        <v>17</v>
      </c>
      <c r="B50" s="83">
        <v>486211</v>
      </c>
      <c r="C50" s="84">
        <v>383059</v>
      </c>
      <c r="D50" s="83">
        <v>372892</v>
      </c>
      <c r="I50" s="12"/>
    </row>
    <row r="51" spans="1:9" x14ac:dyDescent="0.2">
      <c r="A51" s="2"/>
      <c r="B51" s="17"/>
      <c r="D51" s="25"/>
      <c r="I51" s="12"/>
    </row>
    <row r="52" spans="1:9" ht="15" x14ac:dyDescent="0.25">
      <c r="A52" s="7" t="s">
        <v>30</v>
      </c>
      <c r="B52" s="23">
        <f>SUM(B48:B50)</f>
        <v>2220374</v>
      </c>
      <c r="C52" s="23">
        <f>SUM(C48:C50)</f>
        <v>1886533</v>
      </c>
      <c r="D52" s="23">
        <f>SUM(D48:D50)</f>
        <v>2107055</v>
      </c>
      <c r="I52" s="12"/>
    </row>
    <row r="53" spans="1:9" ht="15" x14ac:dyDescent="0.25">
      <c r="A53" s="7"/>
      <c r="B53" s="23"/>
      <c r="D53" s="25"/>
      <c r="I53" s="12"/>
    </row>
    <row r="54" spans="1:9" ht="15.75" thickBot="1" x14ac:dyDescent="0.3">
      <c r="A54" s="11" t="s">
        <v>31</v>
      </c>
      <c r="B54" s="24">
        <f>B45+B52</f>
        <v>16017576</v>
      </c>
      <c r="C54" s="24">
        <f>C45+C52</f>
        <v>13637395</v>
      </c>
      <c r="D54" s="24">
        <f>D45+D52</f>
        <v>15346719</v>
      </c>
      <c r="I54" s="12"/>
    </row>
    <row r="55" spans="1:9" ht="15" thickTop="1" x14ac:dyDescent="0.2">
      <c r="F55" s="12"/>
      <c r="G55" s="12"/>
      <c r="H55" s="12"/>
      <c r="I55" s="12"/>
    </row>
    <row r="56" spans="1:9" ht="15" x14ac:dyDescent="0.25">
      <c r="A56" s="11"/>
      <c r="B56" s="23"/>
      <c r="C56" s="18"/>
      <c r="F56" s="12"/>
      <c r="G56" s="12"/>
      <c r="H56" s="12"/>
      <c r="I56" s="12"/>
    </row>
    <row r="57" spans="1:9" ht="15" x14ac:dyDescent="0.25">
      <c r="A57" s="11"/>
      <c r="B57" s="23"/>
      <c r="C57" s="18"/>
    </row>
    <row r="58" spans="1:9" ht="15" x14ac:dyDescent="0.25">
      <c r="A58" s="11"/>
      <c r="B58" s="23"/>
      <c r="C58" s="18"/>
    </row>
    <row r="59" spans="1:9" ht="15" x14ac:dyDescent="0.25">
      <c r="A59" s="11"/>
      <c r="B59" s="23"/>
      <c r="C59" s="18"/>
    </row>
    <row r="60" spans="1:9" x14ac:dyDescent="0.2">
      <c r="A60" s="2"/>
    </row>
    <row r="61" spans="1:9" x14ac:dyDescent="0.2">
      <c r="A61" s="12"/>
    </row>
    <row r="62" spans="1:9" x14ac:dyDescent="0.2">
      <c r="A62" s="3" t="s">
        <v>72</v>
      </c>
      <c r="C62" s="49" t="s">
        <v>67</v>
      </c>
    </row>
    <row r="63" spans="1:9" x14ac:dyDescent="0.2">
      <c r="C63" s="49"/>
    </row>
    <row r="64" spans="1:9" x14ac:dyDescent="0.2">
      <c r="C64" s="49"/>
    </row>
    <row r="65" spans="1:4" x14ac:dyDescent="0.2">
      <c r="A65" s="100" t="s">
        <v>73</v>
      </c>
      <c r="C65" s="85" t="s">
        <v>68</v>
      </c>
    </row>
    <row r="68" spans="1:4" x14ac:dyDescent="0.2">
      <c r="A68" s="3" t="s">
        <v>55</v>
      </c>
    </row>
    <row r="69" spans="1:4" x14ac:dyDescent="0.2">
      <c r="A69" s="3" t="s">
        <v>56</v>
      </c>
      <c r="B69" s="90">
        <v>-16094</v>
      </c>
      <c r="C69" s="90">
        <v>-7297</v>
      </c>
      <c r="D69" s="91">
        <v>-10814</v>
      </c>
    </row>
    <row r="70" spans="1:4" x14ac:dyDescent="0.2">
      <c r="A70" s="3" t="s">
        <v>57</v>
      </c>
      <c r="B70" s="90">
        <v>-553972</v>
      </c>
      <c r="C70" s="90">
        <v>-438958</v>
      </c>
      <c r="D70" s="90">
        <v>-484100</v>
      </c>
    </row>
    <row r="71" spans="1:4" x14ac:dyDescent="0.2">
      <c r="A71" s="3" t="s">
        <v>58</v>
      </c>
      <c r="B71" s="90">
        <v>11367</v>
      </c>
      <c r="C71" s="90">
        <v>8114</v>
      </c>
      <c r="D71" s="92">
        <v>8891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zoomScaleNormal="100" workbookViewId="0">
      <selection activeCell="A35" sqref="A35"/>
    </sheetView>
  </sheetViews>
  <sheetFormatPr defaultRowHeight="18" x14ac:dyDescent="0.25"/>
  <cols>
    <col min="1" max="1" width="55" style="33" customWidth="1"/>
    <col min="2" max="2" width="20.42578125" style="33" customWidth="1"/>
    <col min="3" max="3" width="23.5703125" style="33" customWidth="1"/>
    <col min="4" max="4" width="9.140625" style="33"/>
    <col min="5" max="5" width="11.5703125" style="33" bestFit="1" customWidth="1"/>
    <col min="6" max="6" width="20.42578125" style="33" customWidth="1"/>
    <col min="7" max="7" width="23.5703125" style="33" customWidth="1"/>
    <col min="8" max="8" width="24.5703125" style="33" customWidth="1"/>
    <col min="9" max="16384" width="9.140625" style="33"/>
  </cols>
  <sheetData>
    <row r="1" spans="1:10" x14ac:dyDescent="0.25">
      <c r="A1" s="52"/>
      <c r="B1" s="53"/>
      <c r="C1" s="53"/>
    </row>
    <row r="2" spans="1:10" x14ac:dyDescent="0.25">
      <c r="A2" s="54" t="s">
        <v>69</v>
      </c>
      <c r="B2" s="54"/>
      <c r="C2" s="54"/>
    </row>
    <row r="3" spans="1:10" x14ac:dyDescent="0.25">
      <c r="A3" s="50"/>
      <c r="B3" s="51"/>
      <c r="C3" s="51"/>
    </row>
    <row r="4" spans="1:10" ht="24.75" customHeight="1" x14ac:dyDescent="0.25">
      <c r="A4" s="26"/>
      <c r="B4" s="27"/>
      <c r="C4" s="30"/>
    </row>
    <row r="5" spans="1:10" x14ac:dyDescent="0.25">
      <c r="A5" s="32"/>
      <c r="B5" s="29" t="s">
        <v>62</v>
      </c>
      <c r="C5" s="29" t="s">
        <v>63</v>
      </c>
      <c r="E5" s="56"/>
      <c r="F5" s="56"/>
      <c r="G5" s="56"/>
      <c r="H5" s="56"/>
      <c r="I5" s="56"/>
      <c r="J5" s="56"/>
    </row>
    <row r="6" spans="1:10" ht="18.75" thickBot="1" x14ac:dyDescent="0.3">
      <c r="A6" s="32"/>
      <c r="B6" s="28" t="s">
        <v>32</v>
      </c>
      <c r="C6" s="28" t="s">
        <v>32</v>
      </c>
      <c r="E6" s="56"/>
      <c r="F6" s="56"/>
      <c r="G6" s="56"/>
      <c r="H6" s="56"/>
      <c r="I6" s="56"/>
      <c r="J6" s="56"/>
    </row>
    <row r="7" spans="1:10" x14ac:dyDescent="0.25">
      <c r="A7" s="3" t="s">
        <v>33</v>
      </c>
      <c r="B7" s="74">
        <f>468747-23978</f>
        <v>444769</v>
      </c>
      <c r="C7" s="74">
        <f>424245</f>
        <v>424245</v>
      </c>
      <c r="G7" s="57"/>
      <c r="H7" s="56"/>
      <c r="I7" s="56"/>
      <c r="J7" s="56"/>
    </row>
    <row r="8" spans="1:10" x14ac:dyDescent="0.25">
      <c r="A8" s="3" t="s">
        <v>34</v>
      </c>
      <c r="B8" s="74">
        <v>-114616</v>
      </c>
      <c r="C8" s="74">
        <v>-121155</v>
      </c>
      <c r="G8" s="58"/>
      <c r="H8" s="56"/>
      <c r="I8" s="56"/>
      <c r="J8" s="56"/>
    </row>
    <row r="9" spans="1:10" ht="28.5" x14ac:dyDescent="0.25">
      <c r="A9" s="35" t="s">
        <v>49</v>
      </c>
      <c r="B9" s="65">
        <f>SUM(B7:B8)</f>
        <v>330153</v>
      </c>
      <c r="C9" s="65">
        <f>SUM(C7:C8)</f>
        <v>303090</v>
      </c>
      <c r="G9" s="59"/>
      <c r="H9" s="56"/>
      <c r="I9" s="56"/>
      <c r="J9" s="56"/>
    </row>
    <row r="10" spans="1:10" ht="28.5" x14ac:dyDescent="0.25">
      <c r="A10" s="35" t="s">
        <v>48</v>
      </c>
      <c r="B10" s="74">
        <v>15085</v>
      </c>
      <c r="C10" s="89">
        <v>-114909</v>
      </c>
      <c r="G10" s="55"/>
      <c r="H10" s="56"/>
      <c r="I10" s="56"/>
      <c r="J10" s="56"/>
    </row>
    <row r="11" spans="1:10" x14ac:dyDescent="0.25">
      <c r="A11" s="45" t="s">
        <v>35</v>
      </c>
      <c r="B11" s="37">
        <f>B9+B10</f>
        <v>345238</v>
      </c>
      <c r="C11" s="37">
        <f>C9+C10</f>
        <v>188181</v>
      </c>
      <c r="G11" s="44"/>
      <c r="H11" s="56"/>
      <c r="I11" s="56"/>
      <c r="J11" s="56"/>
    </row>
    <row r="12" spans="1:10" x14ac:dyDescent="0.25">
      <c r="A12" s="38"/>
      <c r="B12" s="3"/>
      <c r="C12" s="39"/>
      <c r="G12" s="39"/>
      <c r="H12" s="56"/>
      <c r="I12" s="56"/>
      <c r="J12" s="56"/>
    </row>
    <row r="13" spans="1:10" x14ac:dyDescent="0.25">
      <c r="A13" s="3" t="s">
        <v>36</v>
      </c>
      <c r="B13" s="74">
        <v>167068</v>
      </c>
      <c r="C13" s="74">
        <v>127650</v>
      </c>
      <c r="G13" s="58"/>
      <c r="H13" s="56"/>
      <c r="I13" s="56"/>
      <c r="J13" s="56"/>
    </row>
    <row r="14" spans="1:10" x14ac:dyDescent="0.25">
      <c r="A14" s="3" t="s">
        <v>37</v>
      </c>
      <c r="B14" s="74">
        <v>-115645</v>
      </c>
      <c r="C14" s="89">
        <v>-24073</v>
      </c>
      <c r="G14" s="61"/>
      <c r="H14" s="56"/>
      <c r="I14" s="56"/>
      <c r="J14" s="56"/>
    </row>
    <row r="15" spans="1:10" x14ac:dyDescent="0.25">
      <c r="A15" s="3" t="s">
        <v>38</v>
      </c>
      <c r="B15" s="74">
        <v>106211</v>
      </c>
      <c r="C15" s="89">
        <v>98645</v>
      </c>
      <c r="G15" s="61"/>
      <c r="H15" s="56"/>
      <c r="I15" s="56"/>
      <c r="J15" s="56"/>
    </row>
    <row r="16" spans="1:10" ht="29.25" x14ac:dyDescent="0.25">
      <c r="A16" s="93" t="s">
        <v>70</v>
      </c>
      <c r="B16" s="74">
        <v>22725</v>
      </c>
      <c r="C16" s="89">
        <v>8410</v>
      </c>
      <c r="G16" s="61"/>
      <c r="H16" s="56"/>
      <c r="I16" s="56"/>
      <c r="J16" s="56"/>
    </row>
    <row r="17" spans="1:10" x14ac:dyDescent="0.25">
      <c r="A17" s="40" t="s">
        <v>47</v>
      </c>
      <c r="B17" s="94">
        <v>1958</v>
      </c>
      <c r="C17" s="95">
        <v>-1005</v>
      </c>
      <c r="D17" s="34"/>
      <c r="G17" s="61"/>
      <c r="H17" s="56"/>
      <c r="I17" s="56"/>
      <c r="J17" s="56"/>
    </row>
    <row r="18" spans="1:10" ht="18.75" customHeight="1" x14ac:dyDescent="0.25">
      <c r="A18" s="36" t="s">
        <v>42</v>
      </c>
      <c r="B18" s="41">
        <f>SUM(B13:B17)</f>
        <v>182317</v>
      </c>
      <c r="C18" s="41">
        <f>SUM(C13:C17)</f>
        <v>209627</v>
      </c>
      <c r="G18" s="41"/>
      <c r="H18" s="56"/>
      <c r="I18" s="56"/>
      <c r="J18" s="56"/>
    </row>
    <row r="19" spans="1:10" x14ac:dyDescent="0.25">
      <c r="A19" s="36"/>
      <c r="B19" s="68"/>
      <c r="C19" s="66"/>
      <c r="G19" s="60"/>
      <c r="H19" s="56"/>
      <c r="I19" s="56"/>
      <c r="J19" s="56"/>
    </row>
    <row r="20" spans="1:10" x14ac:dyDescent="0.25">
      <c r="A20" s="3" t="s">
        <v>39</v>
      </c>
      <c r="B20" s="74">
        <v>-402797</v>
      </c>
      <c r="C20" s="89">
        <v>-380448</v>
      </c>
      <c r="G20" s="60"/>
      <c r="H20" s="56"/>
      <c r="I20" s="56"/>
      <c r="J20" s="56"/>
    </row>
    <row r="21" spans="1:10" ht="17.25" customHeight="1" x14ac:dyDescent="0.25">
      <c r="A21" s="42" t="s">
        <v>41</v>
      </c>
      <c r="B21" s="94">
        <v>-4884</v>
      </c>
      <c r="C21" s="95">
        <v>-4575</v>
      </c>
      <c r="G21" s="61"/>
      <c r="H21" s="56"/>
      <c r="I21" s="56"/>
      <c r="J21" s="56"/>
    </row>
    <row r="22" spans="1:10" ht="18.75" thickBot="1" x14ac:dyDescent="0.3">
      <c r="A22" s="43" t="s">
        <v>46</v>
      </c>
      <c r="B22" s="69">
        <f>B20+B21</f>
        <v>-407681</v>
      </c>
      <c r="C22" s="69">
        <f t="shared" ref="C22" si="0">C20+C21</f>
        <v>-385023</v>
      </c>
      <c r="G22" s="59"/>
      <c r="H22" s="56"/>
      <c r="I22" s="56"/>
      <c r="J22" s="56"/>
    </row>
    <row r="23" spans="1:10" ht="18.75" thickTop="1" x14ac:dyDescent="0.25">
      <c r="B23" s="55"/>
      <c r="C23" s="55"/>
      <c r="G23" s="55"/>
      <c r="H23" s="56"/>
      <c r="I23" s="56"/>
      <c r="J23" s="56"/>
    </row>
    <row r="24" spans="1:10" ht="18.75" thickBot="1" x14ac:dyDescent="0.3">
      <c r="A24" s="93" t="s">
        <v>71</v>
      </c>
      <c r="B24" s="96">
        <f>B11+B18+B22</f>
        <v>119874</v>
      </c>
      <c r="C24" s="96">
        <f>C11+C18+C22</f>
        <v>12785</v>
      </c>
      <c r="G24" s="55"/>
      <c r="H24" s="56"/>
      <c r="I24" s="56"/>
      <c r="J24" s="56"/>
    </row>
    <row r="25" spans="1:10" ht="18.75" thickTop="1" x14ac:dyDescent="0.25">
      <c r="A25" s="3"/>
      <c r="B25" s="67"/>
      <c r="C25" s="70"/>
      <c r="G25" s="62"/>
      <c r="H25" s="56"/>
      <c r="I25" s="56"/>
      <c r="J25" s="56"/>
    </row>
    <row r="26" spans="1:10" x14ac:dyDescent="0.25">
      <c r="A26" s="3" t="s">
        <v>40</v>
      </c>
      <c r="B26" s="75">
        <v>-6555</v>
      </c>
      <c r="C26" s="75">
        <v>-4598</v>
      </c>
      <c r="G26" s="48"/>
      <c r="H26" s="56"/>
      <c r="I26" s="56"/>
      <c r="J26" s="56"/>
    </row>
    <row r="27" spans="1:10" ht="18.75" thickBot="1" x14ac:dyDescent="0.3">
      <c r="A27" s="45" t="s">
        <v>43</v>
      </c>
      <c r="B27" s="71">
        <f>B24+B26</f>
        <v>113319</v>
      </c>
      <c r="C27" s="71">
        <f>C24+C26</f>
        <v>8187</v>
      </c>
      <c r="G27" s="46"/>
      <c r="H27" s="56"/>
      <c r="I27" s="56"/>
      <c r="J27" s="56"/>
    </row>
    <row r="28" spans="1:10" ht="18.75" thickTop="1" x14ac:dyDescent="0.25">
      <c r="A28" s="45"/>
      <c r="B28" s="46"/>
      <c r="C28" s="44"/>
      <c r="G28" s="44"/>
      <c r="H28" s="56"/>
      <c r="I28" s="56"/>
      <c r="J28" s="56"/>
    </row>
    <row r="29" spans="1:10" ht="18.75" thickBot="1" x14ac:dyDescent="0.3">
      <c r="A29" s="45" t="s">
        <v>44</v>
      </c>
      <c r="B29" s="71">
        <f>B27</f>
        <v>113319</v>
      </c>
      <c r="C29" s="71">
        <f>C27</f>
        <v>8187</v>
      </c>
      <c r="G29" s="46"/>
      <c r="H29" s="56"/>
      <c r="I29" s="56"/>
      <c r="J29" s="56"/>
    </row>
    <row r="30" spans="1:10" ht="18.75" thickTop="1" x14ac:dyDescent="0.25">
      <c r="A30" s="45" t="s">
        <v>45</v>
      </c>
      <c r="B30" s="97">
        <f>B29/346832573*1000</f>
        <v>0.32672536786214712</v>
      </c>
      <c r="C30" s="97">
        <f>C29/300694759*1000</f>
        <v>2.7226946113816371E-2</v>
      </c>
      <c r="G30" s="47"/>
      <c r="H30" s="56"/>
      <c r="I30" s="56"/>
      <c r="J30" s="56"/>
    </row>
    <row r="31" spans="1:10" x14ac:dyDescent="0.25">
      <c r="A31" s="3"/>
      <c r="B31" s="4"/>
      <c r="C31" s="32"/>
      <c r="E31" s="56"/>
      <c r="F31" s="56"/>
      <c r="G31" s="56"/>
      <c r="H31" s="56"/>
      <c r="I31" s="56"/>
      <c r="J31" s="56"/>
    </row>
    <row r="32" spans="1:10" x14ac:dyDescent="0.25">
      <c r="A32" s="3" t="s">
        <v>72</v>
      </c>
      <c r="B32" s="25"/>
      <c r="C32" s="49" t="s">
        <v>67</v>
      </c>
      <c r="E32" s="56"/>
      <c r="F32" s="56"/>
      <c r="G32" s="56"/>
      <c r="H32" s="56"/>
      <c r="I32" s="56"/>
      <c r="J32" s="56"/>
    </row>
    <row r="33" spans="1:10" x14ac:dyDescent="0.25">
      <c r="A33" s="3"/>
      <c r="B33" s="25"/>
      <c r="C33" s="49"/>
      <c r="E33" s="56"/>
      <c r="F33" s="56"/>
      <c r="G33" s="56"/>
      <c r="H33" s="56"/>
      <c r="I33" s="56"/>
      <c r="J33" s="56"/>
    </row>
    <row r="34" spans="1:10" x14ac:dyDescent="0.25">
      <c r="A34" s="3"/>
      <c r="B34" s="25"/>
      <c r="C34" s="49"/>
    </row>
    <row r="35" spans="1:10" x14ac:dyDescent="0.25">
      <c r="A35" s="100" t="s">
        <v>73</v>
      </c>
      <c r="B35" s="25"/>
      <c r="C35" s="85" t="s">
        <v>68</v>
      </c>
    </row>
    <row r="38" spans="1:10" x14ac:dyDescent="0.25">
      <c r="A38" s="3" t="s">
        <v>59</v>
      </c>
      <c r="B38" s="86">
        <v>52894</v>
      </c>
      <c r="C38" s="87">
        <v>42170</v>
      </c>
    </row>
    <row r="39" spans="1:10" x14ac:dyDescent="0.25">
      <c r="A39" s="3" t="s">
        <v>60</v>
      </c>
      <c r="B39" s="98">
        <v>0.152506</v>
      </c>
      <c r="C39" s="88">
        <v>0.14024200000000001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2021-06-29T08:39:57Z</dcterms:modified>
</cp:coreProperties>
</file>